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I:\BEVERLY\Reports for Website\"/>
    </mc:Choice>
  </mc:AlternateContent>
  <xr:revisionPtr revIDLastSave="0" documentId="8_{49EA1BBB-EDBE-4118-BD5F-51F0081F1D4C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" sheetId="1" r:id="rId1"/>
    <sheet name="B" sheetId="2" r:id="rId2"/>
    <sheet name="C" sheetId="3" r:id="rId3"/>
    <sheet name="Qtr Total Page" sheetId="4" r:id="rId4"/>
    <sheet name="Quarterly" sheetId="5" r:id="rId5"/>
    <sheet name="Sheet1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5" l="1"/>
  <c r="D34" i="4"/>
  <c r="B34" i="4"/>
  <c r="D22" i="3"/>
  <c r="H58" i="2"/>
  <c r="I58" i="2"/>
  <c r="J58" i="2"/>
  <c r="H51" i="2"/>
  <c r="F7" i="1"/>
  <c r="H9" i="3"/>
  <c r="H6" i="1"/>
  <c r="D34" i="5" l="1"/>
  <c r="F22" i="3"/>
  <c r="F34" i="4" s="1"/>
  <c r="C34" i="5"/>
  <c r="H21" i="3"/>
  <c r="H20" i="3"/>
  <c r="H19" i="3"/>
  <c r="H54" i="3"/>
  <c r="D32" i="3"/>
  <c r="F37" i="2"/>
  <c r="B28" i="5"/>
  <c r="B26" i="4"/>
  <c r="H56" i="3"/>
  <c r="H55" i="3"/>
  <c r="H10" i="1"/>
  <c r="H15" i="1"/>
  <c r="H20" i="1"/>
  <c r="H35" i="1"/>
  <c r="H19" i="2"/>
  <c r="H44" i="3"/>
  <c r="D7" i="2"/>
  <c r="F7" i="2"/>
  <c r="F57" i="3"/>
  <c r="F26" i="4" s="1"/>
  <c r="D57" i="3"/>
  <c r="C28" i="5" s="1"/>
  <c r="F5" i="4"/>
  <c r="D7" i="1"/>
  <c r="D5" i="4" s="1"/>
  <c r="D27" i="2"/>
  <c r="H25" i="1"/>
  <c r="H16" i="2"/>
  <c r="E34" i="5" l="1"/>
  <c r="H34" i="4"/>
  <c r="D28" i="5"/>
  <c r="E28" i="5" s="1"/>
  <c r="D26" i="4"/>
  <c r="H26" i="4" s="1"/>
  <c r="H4" i="1" l="1"/>
  <c r="D27" i="3" l="1"/>
  <c r="H35" i="2" l="1"/>
  <c r="H36" i="2" s="1"/>
  <c r="C10" i="5"/>
  <c r="F32" i="2"/>
  <c r="H44" i="1"/>
  <c r="D10" i="5"/>
  <c r="D37" i="3"/>
  <c r="D47" i="1" l="1"/>
  <c r="D13" i="4" s="1"/>
  <c r="H19" i="1"/>
  <c r="H5" i="1"/>
  <c r="H9" i="1"/>
  <c r="H11" i="1"/>
  <c r="D12" i="1"/>
  <c r="D6" i="4" s="1"/>
  <c r="F12" i="1"/>
  <c r="F6" i="4" s="1"/>
  <c r="H14" i="1"/>
  <c r="H16" i="1"/>
  <c r="D17" i="1"/>
  <c r="C9" i="5" s="1"/>
  <c r="F17" i="1"/>
  <c r="F7" i="4" s="1"/>
  <c r="H21" i="1"/>
  <c r="D22" i="1"/>
  <c r="F22" i="1"/>
  <c r="H24" i="1"/>
  <c r="H26" i="1"/>
  <c r="D27" i="1"/>
  <c r="C12" i="5" s="1"/>
  <c r="F27" i="1"/>
  <c r="H29" i="1"/>
  <c r="H30" i="1"/>
  <c r="H31" i="1"/>
  <c r="D32" i="1"/>
  <c r="F32" i="1"/>
  <c r="D11" i="5" s="1"/>
  <c r="H34" i="1"/>
  <c r="H36" i="1"/>
  <c r="D37" i="1"/>
  <c r="D11" i="4" s="1"/>
  <c r="F37" i="1"/>
  <c r="D13" i="5" s="1"/>
  <c r="H39" i="1"/>
  <c r="H40" i="1"/>
  <c r="H41" i="1"/>
  <c r="D42" i="1"/>
  <c r="D12" i="4" s="1"/>
  <c r="F42" i="1"/>
  <c r="F12" i="4" s="1"/>
  <c r="H45" i="1"/>
  <c r="H46" i="1"/>
  <c r="F47" i="1"/>
  <c r="D15" i="5" s="1"/>
  <c r="H49" i="1"/>
  <c r="H50" i="1"/>
  <c r="H51" i="1"/>
  <c r="D52" i="1"/>
  <c r="C16" i="5" s="1"/>
  <c r="F52" i="1"/>
  <c r="F14" i="4" s="1"/>
  <c r="H4" i="2"/>
  <c r="H5" i="2"/>
  <c r="H6" i="2"/>
  <c r="C17" i="5"/>
  <c r="H9" i="2"/>
  <c r="H10" i="2"/>
  <c r="H11" i="2"/>
  <c r="D12" i="2"/>
  <c r="C18" i="5" s="1"/>
  <c r="F12" i="2"/>
  <c r="F16" i="4" s="1"/>
  <c r="H14" i="2"/>
  <c r="H15" i="2"/>
  <c r="D17" i="2"/>
  <c r="D17" i="4" s="1"/>
  <c r="F17" i="2"/>
  <c r="F17" i="4" s="1"/>
  <c r="H20" i="2"/>
  <c r="H21" i="2"/>
  <c r="D22" i="2"/>
  <c r="D18" i="4" s="1"/>
  <c r="F22" i="2"/>
  <c r="F18" i="4" s="1"/>
  <c r="H24" i="2"/>
  <c r="H25" i="2"/>
  <c r="H26" i="2"/>
  <c r="C21" i="5"/>
  <c r="F27" i="2"/>
  <c r="F19" i="4" s="1"/>
  <c r="H29" i="2"/>
  <c r="H30" i="2"/>
  <c r="H31" i="2"/>
  <c r="D32" i="2"/>
  <c r="C22" i="5" s="1"/>
  <c r="F20" i="4"/>
  <c r="H34" i="2"/>
  <c r="D37" i="2"/>
  <c r="D21" i="4" s="1"/>
  <c r="F21" i="4"/>
  <c r="H39" i="2"/>
  <c r="H40" i="2"/>
  <c r="H41" i="2"/>
  <c r="D42" i="2"/>
  <c r="C24" i="5" s="1"/>
  <c r="F42" i="2"/>
  <c r="D24" i="5" s="1"/>
  <c r="H44" i="2"/>
  <c r="H45" i="2"/>
  <c r="H46" i="2"/>
  <c r="D47" i="2"/>
  <c r="D23" i="4" s="1"/>
  <c r="F47" i="2"/>
  <c r="F23" i="4" s="1"/>
  <c r="H49" i="2"/>
  <c r="H50" i="2"/>
  <c r="D52" i="2"/>
  <c r="D24" i="4" s="1"/>
  <c r="F52" i="2"/>
  <c r="D26" i="5" s="1"/>
  <c r="H4" i="3"/>
  <c r="H5" i="3"/>
  <c r="D7" i="3"/>
  <c r="D29" i="4" s="1"/>
  <c r="F7" i="3"/>
  <c r="F29" i="4" s="1"/>
  <c r="H10" i="3"/>
  <c r="H11" i="3" s="1"/>
  <c r="D12" i="3"/>
  <c r="D31" i="4" s="1"/>
  <c r="F12" i="3"/>
  <c r="F31" i="4" s="1"/>
  <c r="H14" i="3"/>
  <c r="H15" i="3"/>
  <c r="H16" i="3"/>
  <c r="D17" i="3"/>
  <c r="D32" i="4" s="1"/>
  <c r="F17" i="3"/>
  <c r="D33" i="5" s="1"/>
  <c r="H24" i="3"/>
  <c r="H25" i="3"/>
  <c r="H26" i="3"/>
  <c r="D37" i="4"/>
  <c r="F27" i="3"/>
  <c r="F37" i="4" s="1"/>
  <c r="H29" i="3"/>
  <c r="H30" i="3"/>
  <c r="H31" i="3"/>
  <c r="D38" i="4"/>
  <c r="F32" i="3"/>
  <c r="F38" i="4" s="1"/>
  <c r="H34" i="3"/>
  <c r="H35" i="3"/>
  <c r="H36" i="3"/>
  <c r="C39" i="5"/>
  <c r="F37" i="3"/>
  <c r="F39" i="4" s="1"/>
  <c r="H39" i="3"/>
  <c r="H40" i="3"/>
  <c r="H41" i="3"/>
  <c r="D42" i="3"/>
  <c r="C31" i="5" s="1"/>
  <c r="F42" i="3"/>
  <c r="D31" i="5" s="1"/>
  <c r="H45" i="3"/>
  <c r="H46" i="3"/>
  <c r="D47" i="3"/>
  <c r="D25" i="4" s="1"/>
  <c r="F47" i="3"/>
  <c r="F25" i="4" s="1"/>
  <c r="H49" i="3"/>
  <c r="H50" i="3"/>
  <c r="H51" i="3"/>
  <c r="D52" i="3"/>
  <c r="C40" i="5" s="1"/>
  <c r="F52" i="3"/>
  <c r="D40" i="5" s="1"/>
  <c r="B5" i="4"/>
  <c r="B6" i="4"/>
  <c r="B7" i="4"/>
  <c r="H8" i="4"/>
  <c r="B9" i="4"/>
  <c r="D9" i="4"/>
  <c r="B10" i="4"/>
  <c r="B11" i="4"/>
  <c r="B12" i="4"/>
  <c r="B13" i="4"/>
  <c r="B14" i="4"/>
  <c r="B15" i="4"/>
  <c r="F15" i="4"/>
  <c r="B16" i="4"/>
  <c r="B17" i="4"/>
  <c r="B18" i="4"/>
  <c r="B19" i="4"/>
  <c r="B20" i="4"/>
  <c r="B21" i="4"/>
  <c r="B22" i="4"/>
  <c r="D22" i="4"/>
  <c r="B23" i="4"/>
  <c r="B24" i="4"/>
  <c r="B25" i="4"/>
  <c r="B29" i="4"/>
  <c r="B30" i="4"/>
  <c r="B31" i="4"/>
  <c r="B32" i="4"/>
  <c r="B33" i="4"/>
  <c r="B37" i="4"/>
  <c r="B38" i="4"/>
  <c r="B39" i="4"/>
  <c r="D39" i="4"/>
  <c r="B7" i="5"/>
  <c r="B8" i="5"/>
  <c r="B9" i="5"/>
  <c r="E10" i="5"/>
  <c r="B11" i="5"/>
  <c r="C11" i="5"/>
  <c r="B12" i="5"/>
  <c r="B13" i="5"/>
  <c r="B14" i="5"/>
  <c r="D14" i="5"/>
  <c r="B15" i="5"/>
  <c r="B16" i="5"/>
  <c r="B17" i="5"/>
  <c r="D17" i="5"/>
  <c r="B18" i="5"/>
  <c r="B19" i="5"/>
  <c r="B20" i="5"/>
  <c r="B21" i="5"/>
  <c r="B22" i="5"/>
  <c r="B23" i="5"/>
  <c r="B24" i="5"/>
  <c r="B25" i="5"/>
  <c r="B26" i="5"/>
  <c r="B27" i="5"/>
  <c r="B30" i="5"/>
  <c r="B31" i="5"/>
  <c r="B32" i="5"/>
  <c r="B33" i="5"/>
  <c r="B37" i="5"/>
  <c r="B38" i="5"/>
  <c r="B39" i="5"/>
  <c r="B40" i="5"/>
  <c r="H6" i="3" l="1"/>
  <c r="B42" i="5"/>
  <c r="D33" i="4"/>
  <c r="D12" i="5"/>
  <c r="F22" i="4"/>
  <c r="H22" i="4" s="1"/>
  <c r="C25" i="5"/>
  <c r="D9" i="5"/>
  <c r="E9" i="5" s="1"/>
  <c r="D19" i="5"/>
  <c r="D10" i="4"/>
  <c r="D25" i="5"/>
  <c r="E25" i="5" s="1"/>
  <c r="C15" i="5"/>
  <c r="E15" i="5" s="1"/>
  <c r="D39" i="5"/>
  <c r="E39" i="5" s="1"/>
  <c r="F32" i="4"/>
  <c r="H32" i="4" s="1"/>
  <c r="C14" i="5"/>
  <c r="E14" i="5" s="1"/>
  <c r="D18" i="5"/>
  <c r="E18" i="5" s="1"/>
  <c r="F11" i="4"/>
  <c r="H11" i="4" s="1"/>
  <c r="D7" i="4"/>
  <c r="H7" i="4" s="1"/>
  <c r="D14" i="4"/>
  <c r="H14" i="4" s="1"/>
  <c r="D23" i="5"/>
  <c r="C13" i="5"/>
  <c r="E13" i="5" s="1"/>
  <c r="D16" i="5"/>
  <c r="E16" i="5" s="1"/>
  <c r="C20" i="5"/>
  <c r="D22" i="5"/>
  <c r="E22" i="5" s="1"/>
  <c r="C23" i="5"/>
  <c r="C19" i="5"/>
  <c r="D20" i="4"/>
  <c r="H20" i="4" s="1"/>
  <c r="D20" i="5"/>
  <c r="C38" i="5"/>
  <c r="D32" i="5"/>
  <c r="D21" i="5"/>
  <c r="E21" i="5" s="1"/>
  <c r="D27" i="5"/>
  <c r="E12" i="5"/>
  <c r="D30" i="5"/>
  <c r="C26" i="5"/>
  <c r="E26" i="5" s="1"/>
  <c r="C37" i="5"/>
  <c r="D16" i="4"/>
  <c r="H16" i="4" s="1"/>
  <c r="F10" i="4"/>
  <c r="H10" i="4" s="1"/>
  <c r="C8" i="5"/>
  <c r="D37" i="5"/>
  <c r="C33" i="5"/>
  <c r="E33" i="5" s="1"/>
  <c r="C7" i="5"/>
  <c r="D19" i="4"/>
  <c r="H19" i="4" s="1"/>
  <c r="F13" i="4"/>
  <c r="H13" i="4" s="1"/>
  <c r="F30" i="4"/>
  <c r="D38" i="5"/>
  <c r="C30" i="5"/>
  <c r="D15" i="4"/>
  <c r="H15" i="4" s="1"/>
  <c r="D7" i="5"/>
  <c r="D30" i="4"/>
  <c r="C32" i="5"/>
  <c r="C27" i="5"/>
  <c r="F33" i="4"/>
  <c r="E40" i="5"/>
  <c r="H25" i="4"/>
  <c r="E31" i="5"/>
  <c r="H39" i="4"/>
  <c r="H38" i="4"/>
  <c r="H37" i="4"/>
  <c r="H31" i="4"/>
  <c r="H29" i="4"/>
  <c r="F24" i="4"/>
  <c r="H23" i="4"/>
  <c r="E24" i="5"/>
  <c r="H21" i="4"/>
  <c r="H18" i="4"/>
  <c r="H17" i="4"/>
  <c r="E17" i="5"/>
  <c r="H12" i="4"/>
  <c r="E11" i="5"/>
  <c r="H9" i="4"/>
  <c r="H6" i="4"/>
  <c r="D8" i="5"/>
  <c r="H5" i="4"/>
  <c r="D42" i="5" l="1"/>
  <c r="C42" i="5"/>
  <c r="H33" i="4"/>
  <c r="E19" i="5"/>
  <c r="E23" i="5"/>
  <c r="E20" i="5"/>
  <c r="E38" i="5"/>
  <c r="E32" i="5"/>
  <c r="E30" i="5"/>
  <c r="E37" i="5"/>
  <c r="E7" i="5"/>
  <c r="H30" i="4"/>
  <c r="E27" i="5"/>
  <c r="H24" i="4"/>
  <c r="E8" i="5"/>
  <c r="E42" i="5" l="1"/>
</calcChain>
</file>

<file path=xl/sharedStrings.xml><?xml version="1.0" encoding="utf-8"?>
<sst xmlns="http://schemas.openxmlformats.org/spreadsheetml/2006/main" count="323" uniqueCount="130">
  <si>
    <t xml:space="preserve"> </t>
  </si>
  <si>
    <t xml:space="preserve">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</si>
  <si>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</si>
  <si>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</si>
  <si>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____________________________</t>
  </si>
  <si>
    <t xml:space="preserve">       MM</t>
  </si>
  <si>
    <t xml:space="preserve">       TexPool</t>
  </si>
  <si>
    <t xml:space="preserve">     Cash-Reserved for Cemetery</t>
  </si>
  <si>
    <t xml:space="preserve">     Clerk's Time Payment</t>
  </si>
  <si>
    <t xml:space="preserve">     J.P. Time Payment</t>
  </si>
  <si>
    <t xml:space="preserve">     Payroll Tax Clearing</t>
  </si>
  <si>
    <t>____________________________</t>
  </si>
  <si>
    <t>Account</t>
  </si>
  <si>
    <t>Acct</t>
  </si>
  <si>
    <t>Airport</t>
  </si>
  <si>
    <t>Alernative Dispute Resol</t>
  </si>
  <si>
    <t>Alternative  Dispute Resolution</t>
  </si>
  <si>
    <t>Bal Forword</t>
  </si>
  <si>
    <t>Bal. Forward</t>
  </si>
  <si>
    <t>Balance</t>
  </si>
  <si>
    <t>Cash Reserve Cemetery</t>
  </si>
  <si>
    <t>Clerk Record Mamt. Pre</t>
  </si>
  <si>
    <t>Clerk Records Mgmt. &amp; Preservation</t>
  </si>
  <si>
    <t>Clerk Time Pay</t>
  </si>
  <si>
    <t>County Record Mamt Pre</t>
  </si>
  <si>
    <t>County Records Mgmt. &amp; Preservation</t>
  </si>
  <si>
    <t>Court Reporter</t>
  </si>
  <si>
    <t>Courthouse Security</t>
  </si>
  <si>
    <t>D.A. Forfeiture</t>
  </si>
  <si>
    <t>D.A. Forteiture</t>
  </si>
  <si>
    <t>Demand Accounts</t>
  </si>
  <si>
    <t>Disbursements</t>
  </si>
  <si>
    <t>Doris Sealy, County Treasurer</t>
  </si>
  <si>
    <t>Expense</t>
  </si>
  <si>
    <t>General</t>
  </si>
  <si>
    <t>Grand Total All Accounts</t>
  </si>
  <si>
    <t>Historical Commission</t>
  </si>
  <si>
    <t>Historical Museum</t>
  </si>
  <si>
    <t>J.P. Time Pay</t>
  </si>
  <si>
    <t>Juv IV E Fund</t>
  </si>
  <si>
    <t>Juvenile IV E Fund</t>
  </si>
  <si>
    <t>Juvenile Probation</t>
  </si>
  <si>
    <t>L.E.O.S.E. Trust</t>
  </si>
  <si>
    <t>Lateral Road</t>
  </si>
  <si>
    <t>LEOSE Trust</t>
  </si>
  <si>
    <t>Love Memorial Library</t>
  </si>
  <si>
    <t>Money Market Accounts</t>
  </si>
  <si>
    <t>Money Market Acct</t>
  </si>
  <si>
    <t>Payroll Tax Clearing</t>
  </si>
  <si>
    <t>Personal Bond Office</t>
  </si>
  <si>
    <t>Receipt</t>
  </si>
  <si>
    <t xml:space="preserve">Receipt </t>
  </si>
  <si>
    <t>Receipts</t>
  </si>
  <si>
    <t>Road &amp; Bridge</t>
  </si>
  <si>
    <t>Seizure Fund</t>
  </si>
  <si>
    <t>Sheriff Forfeiture</t>
  </si>
  <si>
    <t>Sheriff Forteiture</t>
  </si>
  <si>
    <t>State Fees</t>
  </si>
  <si>
    <t>TexPool Accounts</t>
  </si>
  <si>
    <t>TexPool Acct</t>
  </si>
  <si>
    <t>Total</t>
  </si>
  <si>
    <t xml:space="preserve">Total                                                  </t>
  </si>
  <si>
    <t>Workers Comp Reserve</t>
  </si>
  <si>
    <t xml:space="preserve">             Subscribed and sworn to before me</t>
  </si>
  <si>
    <t xml:space="preserve">                 ___________________________</t>
  </si>
  <si>
    <t xml:space="preserve">             Notary Public</t>
  </si>
  <si>
    <t xml:space="preserve">             _____________________________ </t>
  </si>
  <si>
    <t xml:space="preserve">                                             COCHRAN COUNTY TREASURER'S QUARTERLY REPORT</t>
  </si>
  <si>
    <t xml:space="preserve">             this_______day</t>
  </si>
  <si>
    <t xml:space="preserve">         Reynaldo Morin, Comm., Prec. 4</t>
  </si>
  <si>
    <t xml:space="preserve">                 Pat S. Henry, County Judge</t>
  </si>
  <si>
    <t xml:space="preserve">         Beverly McClellan, County Auditor</t>
  </si>
  <si>
    <t>Timothy Roberts, Comm., Prec. 1</t>
  </si>
  <si>
    <t xml:space="preserve">         Matt Evans, Comm., Prec. 2</t>
  </si>
  <si>
    <t>Eric Silhan, Comm., Prec. 3</t>
  </si>
  <si>
    <t>Ele. Srvcs Fund</t>
  </si>
  <si>
    <t>I, Doris Sealy, Cochran County Treasurer, certify that this report reflects conditions of receipts, disbursements, and fund</t>
  </si>
  <si>
    <t xml:space="preserve">                                   June 30, 2021</t>
  </si>
  <si>
    <t>SEFRF Stim Fund</t>
  </si>
  <si>
    <t>of__________2022</t>
  </si>
  <si>
    <t>10 1010 General              April</t>
  </si>
  <si>
    <t>10 1010 003 JP T.P.          April</t>
  </si>
  <si>
    <t>10 1010 002 CLK TP         April</t>
  </si>
  <si>
    <t>11 1010 Love Mem            April</t>
  </si>
  <si>
    <t xml:space="preserve">11 1012 MM Love mem     April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</si>
  <si>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 1010 001 Cemty           April</t>
  </si>
  <si>
    <t>15 1010 R&amp;B                     April</t>
  </si>
  <si>
    <t>20 1010 Lateral RD            April</t>
  </si>
  <si>
    <t>17 1010 Juv Prob               April</t>
  </si>
  <si>
    <t>18 1010 Personal BD        April</t>
  </si>
  <si>
    <t xml:space="preserve">                                         May</t>
  </si>
  <si>
    <t>April, May, June 2022</t>
  </si>
  <si>
    <t xml:space="preserve">                                         June</t>
  </si>
  <si>
    <t xml:space="preserve">                                June</t>
  </si>
  <si>
    <t>June</t>
  </si>
  <si>
    <t>19 1010 ADR          April,</t>
  </si>
  <si>
    <t>22 1010 Clk rcd mg   April,</t>
  </si>
  <si>
    <t>23 1010 Co Rcd mg   April,</t>
  </si>
  <si>
    <t>24 1010 Crth Scy     April,</t>
  </si>
  <si>
    <t xml:space="preserve">29 1010 Court Rptr   April, </t>
  </si>
  <si>
    <t>30 1010 Airport        April,</t>
  </si>
  <si>
    <t>90 1010 State Fee   April,</t>
  </si>
  <si>
    <t>92  1010 DA Frtre    April,</t>
  </si>
  <si>
    <t>93 1010 So Frtre      April,</t>
  </si>
  <si>
    <t>94 1010 LEOSE      April,</t>
  </si>
  <si>
    <t>April</t>
  </si>
  <si>
    <t xml:space="preserve">                                May</t>
  </si>
  <si>
    <t>May</t>
  </si>
  <si>
    <t>04/1/2022</t>
  </si>
  <si>
    <t>balance for the quarter ending June 30, 2022.</t>
  </si>
  <si>
    <t>6/30/ 2022</t>
  </si>
  <si>
    <t>06/31/ 2022</t>
  </si>
  <si>
    <t>10 1012 General      April</t>
  </si>
  <si>
    <t>15 1012 R&amp;B           April</t>
  </si>
  <si>
    <t>93 1012 So frtren    April</t>
  </si>
  <si>
    <t>12 1012 SEFRF Fd    April</t>
  </si>
  <si>
    <t>10 1016 General      April</t>
  </si>
  <si>
    <t>15 1016 R&amp;B        April</t>
  </si>
  <si>
    <t>11 1016 Love Mem   April</t>
  </si>
  <si>
    <t>10 1012 004 W/C res April</t>
  </si>
  <si>
    <t>31 1010 Museum     April</t>
  </si>
  <si>
    <t>17 1016 Juv IV E Fd    April</t>
  </si>
  <si>
    <t>89 1010 ele. Svcs fd    April</t>
  </si>
  <si>
    <t xml:space="preserve">                            May</t>
  </si>
  <si>
    <t xml:space="preserve">                                      May</t>
  </si>
  <si>
    <t xml:space="preserve">                              May</t>
  </si>
  <si>
    <t xml:space="preserve">                             May</t>
  </si>
  <si>
    <t xml:space="preserve">                            June</t>
  </si>
  <si>
    <t xml:space="preserve">                                      June</t>
  </si>
  <si>
    <t xml:space="preserve">                            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</si>
</sst>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[$-409]mmmm\ d\,\ yyyy;@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2" fontId="4" fillId="0" borderId="0"/>
    <xf numFmtId="14" fontId="4" fillId="0" borderId="0"/>
    <xf numFmtId="0" fontId="1" fillId="0" borderId="0"/>
    <xf numFmtId="0" fontId="2" fillId="0" borderId="0"/>
    <xf numFmtId="0" fontId="4" fillId="0" borderId="1"/>
    <xf numFmtId="3" fontId="4" fillId="0" borderId="0"/>
    <xf numFmtId="5" fontId="4" fillId="0" borderId="0"/>
  </cellStyleXfs>
  <cellXfs count="41">
    <xf numFmtId="0" fontId="0" fillId="0" borderId="0" xfId="0"/>
    <xf numFmtId="7" fontId="0" fillId="0" borderId="0" xfId="0" applyNumberFormat="1"/>
    <xf numFmtId="0" fontId="3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7" fontId="6" fillId="0" borderId="0" xfId="0" applyNumberFormat="1" applyFont="1"/>
    <xf numFmtId="0" fontId="6" fillId="2" borderId="0" xfId="0" applyFont="1" applyFill="1"/>
    <xf numFmtId="4" fontId="6" fillId="2" borderId="0" xfId="0" applyNumberFormat="1" applyFont="1" applyFill="1"/>
    <xf numFmtId="0" fontId="6" fillId="0" borderId="0" xfId="0" applyFont="1"/>
    <xf numFmtId="0" fontId="7" fillId="2" borderId="0" xfId="0" applyFont="1" applyFill="1" applyAlignment="1"/>
    <xf numFmtId="0" fontId="8" fillId="2" borderId="0" xfId="0" applyFont="1" applyFill="1" applyAlignment="1"/>
    <xf numFmtId="7" fontId="6" fillId="2" borderId="0" xfId="0" applyNumberFormat="1" applyFont="1" applyFill="1"/>
    <xf numFmtId="0" fontId="6" fillId="2" borderId="0" xfId="0" applyFont="1" applyFill="1"/>
    <xf numFmtId="0" fontId="9" fillId="0" borderId="0" xfId="0" applyFont="1"/>
    <xf numFmtId="0" fontId="10" fillId="0" borderId="0" xfId="0" applyFo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7" fontId="9" fillId="0" borderId="0" xfId="0" applyNumberFormat="1" applyFont="1"/>
    <xf numFmtId="164" fontId="0" fillId="0" borderId="0" xfId="0" applyNumberFormat="1"/>
    <xf numFmtId="0" fontId="6" fillId="2" borderId="0" xfId="0" applyFont="1" applyFill="1"/>
    <xf numFmtId="164" fontId="6" fillId="2" borderId="0" xfId="0" applyNumberFormat="1" applyFont="1" applyFill="1"/>
    <xf numFmtId="15" fontId="5" fillId="2" borderId="0" xfId="0" quotePrefix="1" applyNumberFormat="1" applyFont="1" applyFill="1" applyAlignment="1">
      <alignment horizontal="center"/>
    </xf>
    <xf numFmtId="0" fontId="4" fillId="0" borderId="0" xfId="0" applyFont="1"/>
    <xf numFmtId="15" fontId="4" fillId="0" borderId="0" xfId="0" quotePrefix="1" applyNumberFormat="1" applyFont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6" fillId="2" borderId="0" xfId="0" applyFont="1" applyFill="1"/>
    <xf numFmtId="7" fontId="4" fillId="0" borderId="0" xfId="0" applyNumberFormat="1" applyFont="1"/>
    <xf numFmtId="0" fontId="6" fillId="2" borderId="0" xfId="0" applyFont="1" applyFill="1"/>
    <xf numFmtId="15" fontId="9" fillId="0" borderId="0" xfId="0" applyNumberFormat="1" applyFont="1"/>
    <xf numFmtId="165" fontId="5" fillId="2" borderId="0" xfId="0" quotePrefix="1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4" fillId="0" borderId="0" xfId="0" quotePrefix="1" applyNumberFormat="1" applyFont="1"/>
    <xf numFmtId="0" fontId="6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/>
    <xf numFmtId="0" fontId="0" fillId="0" borderId="0" xfId="0" applyAlignment="1"/>
  </cellXfs>
  <cellStyles count="8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45</xdr:row>
      <xdr:rowOff>83820</xdr:rowOff>
    </xdr:from>
    <xdr:to>
      <xdr:col>2</xdr:col>
      <xdr:colOff>525780</xdr:colOff>
      <xdr:row>46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753264-849C-0F9F-FA43-3B562B7DEA0A}"/>
            </a:ext>
          </a:extLst>
        </xdr:cNvPr>
        <xdr:cNvSpPr txBox="1"/>
      </xdr:nvSpPr>
      <xdr:spPr>
        <a:xfrm>
          <a:off x="76200" y="7642860"/>
          <a:ext cx="3322320" cy="198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We prefer not to publish signatures on the internet.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opLeftCell="A28" zoomScaleNormal="100" workbookViewId="0">
      <selection activeCell="B52" sqref="B52"/>
    </sheetView>
  </sheetViews>
  <sheetFormatPr defaultRowHeight="13.2" x14ac:dyDescent="0.25"/>
  <cols>
    <col min="1" max="1" width="30.109375" customWidth="1"/>
    <col min="2" max="2" width="12.33203125" customWidth="1"/>
    <col min="3" max="3" width="2" customWidth="1"/>
    <col min="4" max="4" width="13.5546875" customWidth="1"/>
    <col min="5" max="5" width="2.6640625" customWidth="1"/>
    <col min="6" max="6" width="13.6640625" customWidth="1"/>
    <col min="7" max="7" width="3.109375" customWidth="1"/>
    <col min="8" max="8" width="13.44140625" customWidth="1"/>
  </cols>
  <sheetData>
    <row r="1" spans="1:8" x14ac:dyDescent="0.25">
      <c r="C1" s="24" t="s">
        <v>91</v>
      </c>
    </row>
    <row r="2" spans="1:8" x14ac:dyDescent="0.25">
      <c r="A2" t="s">
        <v>13</v>
      </c>
      <c r="B2" t="s">
        <v>18</v>
      </c>
      <c r="D2" t="s">
        <v>50</v>
      </c>
      <c r="F2" t="s">
        <v>33</v>
      </c>
      <c r="H2" t="s">
        <v>19</v>
      </c>
    </row>
    <row r="4" spans="1:8" x14ac:dyDescent="0.25">
      <c r="A4" t="s">
        <v>80</v>
      </c>
      <c r="B4" s="1">
        <v>-219354.83</v>
      </c>
      <c r="D4" s="30">
        <v>309445.78000000003</v>
      </c>
      <c r="F4" s="30">
        <v>297892.51</v>
      </c>
      <c r="G4" t="s">
        <v>0</v>
      </c>
      <c r="H4" s="1">
        <f>SUM(B4+D4-F4)</f>
        <v>-207801.55999999997</v>
      </c>
    </row>
    <row r="5" spans="1:8" x14ac:dyDescent="0.25">
      <c r="A5" t="s">
        <v>90</v>
      </c>
      <c r="B5" s="1">
        <v>-207801.56</v>
      </c>
      <c r="C5" t="s">
        <v>0</v>
      </c>
      <c r="D5" s="1">
        <v>298862.31</v>
      </c>
      <c r="F5" s="1">
        <v>319207.26</v>
      </c>
      <c r="H5" s="1">
        <f>B5+D5-F5</f>
        <v>-228146.51</v>
      </c>
    </row>
    <row r="6" spans="1:8" x14ac:dyDescent="0.25">
      <c r="A6" s="24" t="s">
        <v>92</v>
      </c>
      <c r="B6" s="1">
        <v>-228146.51</v>
      </c>
      <c r="D6" s="1">
        <v>247302.96</v>
      </c>
      <c r="F6" s="1">
        <v>274208.55</v>
      </c>
      <c r="H6" s="1">
        <f>B6+D6-F6</f>
        <v>-255052.1</v>
      </c>
    </row>
    <row r="7" spans="1:8" x14ac:dyDescent="0.25">
      <c r="A7" t="s">
        <v>60</v>
      </c>
      <c r="B7" s="1" t="s">
        <v>0</v>
      </c>
      <c r="D7" s="1">
        <f>SUM(D4:D6)</f>
        <v>855611.05</v>
      </c>
      <c r="F7" s="1">
        <f>SUM(F4:F6)</f>
        <v>891308.32000000007</v>
      </c>
      <c r="H7" s="1" t="s">
        <v>0</v>
      </c>
    </row>
    <row r="8" spans="1:8" x14ac:dyDescent="0.25">
      <c r="B8" s="1"/>
      <c r="D8" s="1"/>
      <c r="F8" s="1"/>
      <c r="H8" s="1"/>
    </row>
    <row r="9" spans="1:8" x14ac:dyDescent="0.25">
      <c r="A9" t="s">
        <v>81</v>
      </c>
      <c r="B9" s="1">
        <v>2031.41</v>
      </c>
      <c r="D9" s="1">
        <v>1.5</v>
      </c>
      <c r="E9" t="s">
        <v>0</v>
      </c>
      <c r="F9" s="1">
        <v>0</v>
      </c>
      <c r="H9" s="1">
        <f>SUM(B9+D9-F9)</f>
        <v>2032.91</v>
      </c>
    </row>
    <row r="10" spans="1:8" x14ac:dyDescent="0.25">
      <c r="A10" t="s">
        <v>90</v>
      </c>
      <c r="B10" s="1">
        <v>2032.91</v>
      </c>
      <c r="D10" s="1">
        <v>0</v>
      </c>
      <c r="F10" s="1">
        <v>0</v>
      </c>
      <c r="H10" s="1">
        <f>SUM(B10+D10-F10)</f>
        <v>2032.91</v>
      </c>
    </row>
    <row r="11" spans="1:8" x14ac:dyDescent="0.25">
      <c r="A11" s="24" t="s">
        <v>92</v>
      </c>
      <c r="B11" s="1">
        <v>2032.91</v>
      </c>
      <c r="D11" s="1">
        <v>1.5</v>
      </c>
      <c r="F11" s="1">
        <v>0</v>
      </c>
      <c r="H11" s="1">
        <f>SUM(B11+D11-F11)</f>
        <v>2034.41</v>
      </c>
    </row>
    <row r="12" spans="1:8" x14ac:dyDescent="0.25">
      <c r="A12" t="s">
        <v>60</v>
      </c>
      <c r="B12" s="1" t="s">
        <v>0</v>
      </c>
      <c r="D12" s="1">
        <f>SUM(D9:D11)</f>
        <v>3</v>
      </c>
      <c r="F12" s="1">
        <f>SUM(F9:F11)</f>
        <v>0</v>
      </c>
      <c r="H12" s="1" t="s">
        <v>0</v>
      </c>
    </row>
    <row r="13" spans="1:8" x14ac:dyDescent="0.25">
      <c r="B13" s="1"/>
      <c r="D13" s="1"/>
      <c r="F13" s="1"/>
      <c r="H13" s="1"/>
    </row>
    <row r="14" spans="1:8" x14ac:dyDescent="0.25">
      <c r="A14" t="s">
        <v>82</v>
      </c>
      <c r="B14" s="1">
        <v>794.26</v>
      </c>
      <c r="D14" s="1">
        <v>2.3199999999999998</v>
      </c>
      <c r="F14" s="1">
        <v>0</v>
      </c>
      <c r="H14" s="1">
        <f>SUM(B14+D14-F14)</f>
        <v>796.58</v>
      </c>
    </row>
    <row r="15" spans="1:8" x14ac:dyDescent="0.25">
      <c r="A15" t="s">
        <v>90</v>
      </c>
      <c r="B15" s="1">
        <v>796.58</v>
      </c>
      <c r="D15" s="1">
        <v>4.8099999999999996</v>
      </c>
      <c r="F15" s="1">
        <v>0</v>
      </c>
      <c r="H15" s="1">
        <f>SUM(B15+D15-F15)</f>
        <v>801.39</v>
      </c>
    </row>
    <row r="16" spans="1:8" x14ac:dyDescent="0.25">
      <c r="A16" s="24" t="s">
        <v>92</v>
      </c>
      <c r="B16" s="1">
        <v>801.39</v>
      </c>
      <c r="D16" s="1">
        <v>0.89</v>
      </c>
      <c r="F16" s="1">
        <v>0</v>
      </c>
      <c r="H16" s="1">
        <f>SUM(B16+D16-F16)</f>
        <v>802.28</v>
      </c>
    </row>
    <row r="17" spans="1:8" x14ac:dyDescent="0.25">
      <c r="A17" t="s">
        <v>60</v>
      </c>
      <c r="B17" s="1" t="s">
        <v>0</v>
      </c>
      <c r="D17" s="1">
        <f>SUM(D14:D16)</f>
        <v>8.02</v>
      </c>
      <c r="F17" s="1">
        <f>SUM(F14:F16)</f>
        <v>0</v>
      </c>
      <c r="H17" s="1" t="s">
        <v>0</v>
      </c>
    </row>
    <row r="18" spans="1:8" x14ac:dyDescent="0.25">
      <c r="B18" s="1"/>
      <c r="D18" s="1"/>
      <c r="F18" s="1"/>
      <c r="H18" s="1"/>
    </row>
    <row r="19" spans="1:8" x14ac:dyDescent="0.25">
      <c r="A19" t="s">
        <v>83</v>
      </c>
      <c r="B19" s="1">
        <v>-6058.42</v>
      </c>
      <c r="D19" s="1">
        <v>0</v>
      </c>
      <c r="F19" s="1">
        <v>0</v>
      </c>
      <c r="H19" s="1">
        <f>SUM(B19+D19-F19)</f>
        <v>-6058.42</v>
      </c>
    </row>
    <row r="20" spans="1:8" x14ac:dyDescent="0.25">
      <c r="A20" t="s">
        <v>90</v>
      </c>
      <c r="B20" s="1">
        <v>-6058.42</v>
      </c>
      <c r="C20" s="14" t="s">
        <v>0</v>
      </c>
      <c r="D20" s="1">
        <v>0</v>
      </c>
      <c r="F20" s="1">
        <v>0</v>
      </c>
      <c r="H20" s="1">
        <f>SUM(B20+D20-F20)</f>
        <v>-6058.42</v>
      </c>
    </row>
    <row r="21" spans="1:8" x14ac:dyDescent="0.25">
      <c r="A21" s="24" t="s">
        <v>92</v>
      </c>
      <c r="B21" s="1">
        <v>-6058.42</v>
      </c>
      <c r="D21" s="1">
        <v>0</v>
      </c>
      <c r="F21" s="1">
        <v>0</v>
      </c>
      <c r="H21" s="1">
        <f>SUM(B21+D21-F21)</f>
        <v>-6058.42</v>
      </c>
    </row>
    <row r="22" spans="1:8" x14ac:dyDescent="0.25">
      <c r="A22" t="s">
        <v>60</v>
      </c>
      <c r="B22" s="1"/>
      <c r="D22" s="1">
        <f>SUM(D19:D21)</f>
        <v>0</v>
      </c>
      <c r="F22" s="1">
        <f>SUM(F19:F21)</f>
        <v>0</v>
      </c>
      <c r="H22" s="1" t="s">
        <v>0</v>
      </c>
    </row>
    <row r="23" spans="1:8" x14ac:dyDescent="0.25">
      <c r="B23" s="1"/>
      <c r="D23" s="1"/>
      <c r="F23" s="1"/>
      <c r="H23" s="1"/>
    </row>
    <row r="24" spans="1:8" x14ac:dyDescent="0.25">
      <c r="A24" t="s">
        <v>84</v>
      </c>
      <c r="B24" s="1">
        <v>1790.72</v>
      </c>
      <c r="D24" s="1">
        <v>0</v>
      </c>
      <c r="F24" s="1">
        <v>0</v>
      </c>
      <c r="H24" s="1">
        <f>SUM(B24+D24-F24)</f>
        <v>1790.72</v>
      </c>
    </row>
    <row r="25" spans="1:8" x14ac:dyDescent="0.25">
      <c r="A25" t="s">
        <v>90</v>
      </c>
      <c r="B25" s="1">
        <v>1790.72</v>
      </c>
      <c r="D25" s="1">
        <v>0</v>
      </c>
      <c r="F25" s="1">
        <v>0</v>
      </c>
      <c r="H25" s="1">
        <f>SUM(B25+D25-F25)</f>
        <v>1790.72</v>
      </c>
    </row>
    <row r="26" spans="1:8" x14ac:dyDescent="0.25">
      <c r="A26" s="24" t="s">
        <v>92</v>
      </c>
      <c r="B26" s="1">
        <v>1790.72</v>
      </c>
      <c r="D26" s="1">
        <v>0</v>
      </c>
      <c r="F26" s="1">
        <v>0</v>
      </c>
      <c r="H26" s="1">
        <f>SUM(B26+D26-F26)</f>
        <v>1790.72</v>
      </c>
    </row>
    <row r="27" spans="1:8" x14ac:dyDescent="0.25">
      <c r="A27" t="s">
        <v>60</v>
      </c>
      <c r="B27" s="1"/>
      <c r="D27" s="1">
        <f>SUM(D24:D26)</f>
        <v>0</v>
      </c>
      <c r="F27" s="1">
        <f>SUM(F24:F26)</f>
        <v>0</v>
      </c>
      <c r="H27" s="1" t="s">
        <v>0</v>
      </c>
    </row>
    <row r="28" spans="1:8" x14ac:dyDescent="0.25">
      <c r="B28" s="1"/>
      <c r="D28" s="1"/>
      <c r="F28" s="1"/>
      <c r="H28" s="1"/>
    </row>
    <row r="29" spans="1:8" x14ac:dyDescent="0.25">
      <c r="A29" t="s">
        <v>85</v>
      </c>
      <c r="B29" s="1">
        <v>0</v>
      </c>
      <c r="D29" s="1">
        <v>0</v>
      </c>
      <c r="F29" s="1">
        <v>0</v>
      </c>
      <c r="H29" s="1">
        <f>SUM(B29+D29-F29)</f>
        <v>0</v>
      </c>
    </row>
    <row r="30" spans="1:8" x14ac:dyDescent="0.25">
      <c r="A30" t="s">
        <v>90</v>
      </c>
      <c r="B30" s="1">
        <v>0</v>
      </c>
      <c r="D30" s="1">
        <v>0</v>
      </c>
      <c r="F30" s="1">
        <v>0</v>
      </c>
      <c r="H30" s="1">
        <f>SUM(B30+D30-F30)</f>
        <v>0</v>
      </c>
    </row>
    <row r="31" spans="1:8" x14ac:dyDescent="0.25">
      <c r="A31" s="24" t="s">
        <v>92</v>
      </c>
      <c r="B31" s="1">
        <v>0</v>
      </c>
      <c r="D31" s="1">
        <v>0</v>
      </c>
      <c r="F31" s="1">
        <v>0</v>
      </c>
      <c r="H31" s="1">
        <f>SUM(B31+D31-F31)</f>
        <v>0</v>
      </c>
    </row>
    <row r="32" spans="1:8" x14ac:dyDescent="0.25">
      <c r="A32" t="s">
        <v>60</v>
      </c>
      <c r="B32" s="1" t="s">
        <v>0</v>
      </c>
      <c r="D32" s="1">
        <f>SUM(D29:D31)</f>
        <v>0</v>
      </c>
      <c r="F32" s="1">
        <f>SUM(F29:F31)</f>
        <v>0</v>
      </c>
      <c r="H32" s="1" t="s">
        <v>0</v>
      </c>
    </row>
    <row r="33" spans="1:8" x14ac:dyDescent="0.25">
      <c r="B33" s="1"/>
      <c r="D33" s="1"/>
      <c r="F33" s="1"/>
      <c r="H33" s="1"/>
    </row>
    <row r="34" spans="1:8" x14ac:dyDescent="0.25">
      <c r="A34" t="s">
        <v>86</v>
      </c>
      <c r="B34" s="1">
        <v>-143346.99</v>
      </c>
      <c r="D34" s="1">
        <v>168207.18</v>
      </c>
      <c r="F34" s="1">
        <v>76295.53</v>
      </c>
      <c r="H34" s="1">
        <f>SUM(B34+D34-F34)</f>
        <v>-51435.34</v>
      </c>
    </row>
    <row r="35" spans="1:8" x14ac:dyDescent="0.25">
      <c r="A35" t="s">
        <v>90</v>
      </c>
      <c r="B35" s="1">
        <v>-51435.34</v>
      </c>
      <c r="D35" s="1">
        <v>47953.19</v>
      </c>
      <c r="F35" s="1">
        <v>67294.490000000005</v>
      </c>
      <c r="H35" s="1">
        <f>SUM(B35+D35-F35)</f>
        <v>-70776.639999999999</v>
      </c>
    </row>
    <row r="36" spans="1:8" x14ac:dyDescent="0.25">
      <c r="A36" s="24" t="s">
        <v>92</v>
      </c>
      <c r="B36" s="1">
        <v>-70776.639999999999</v>
      </c>
      <c r="D36" s="1">
        <v>84375.63</v>
      </c>
      <c r="E36" t="s">
        <v>0</v>
      </c>
      <c r="F36" s="1">
        <v>90536.12</v>
      </c>
      <c r="H36" s="1">
        <f>SUM(B36+D36-F36)</f>
        <v>-76937.12999999999</v>
      </c>
    </row>
    <row r="37" spans="1:8" x14ac:dyDescent="0.25">
      <c r="A37" t="s">
        <v>60</v>
      </c>
      <c r="B37" s="1" t="s">
        <v>0</v>
      </c>
      <c r="D37" s="1">
        <f>SUM(D34:D36)</f>
        <v>300536</v>
      </c>
      <c r="F37" s="1">
        <f>SUM(F34:F36)</f>
        <v>234126.14</v>
      </c>
      <c r="H37" s="1" t="s">
        <v>0</v>
      </c>
    </row>
    <row r="38" spans="1:8" x14ac:dyDescent="0.25">
      <c r="B38" s="1"/>
      <c r="D38" s="1"/>
      <c r="F38" s="1"/>
      <c r="H38" s="1"/>
    </row>
    <row r="39" spans="1:8" x14ac:dyDescent="0.25">
      <c r="A39" t="s">
        <v>87</v>
      </c>
      <c r="B39" s="1">
        <v>178400.97</v>
      </c>
      <c r="D39" s="1">
        <v>0</v>
      </c>
      <c r="F39" s="1">
        <v>0</v>
      </c>
      <c r="H39" s="1">
        <f>SUM(B39+D39-F39)</f>
        <v>178400.97</v>
      </c>
    </row>
    <row r="40" spans="1:8" x14ac:dyDescent="0.25">
      <c r="A40" t="s">
        <v>90</v>
      </c>
      <c r="B40" s="1">
        <v>178400.97</v>
      </c>
      <c r="D40" s="1">
        <v>0</v>
      </c>
      <c r="F40" s="1">
        <v>0</v>
      </c>
      <c r="H40" s="1">
        <f>SUM(B40+D40-F40)</f>
        <v>178400.97</v>
      </c>
    </row>
    <row r="41" spans="1:8" x14ac:dyDescent="0.25">
      <c r="A41" s="24" t="s">
        <v>92</v>
      </c>
      <c r="B41" s="1">
        <v>178400.97</v>
      </c>
      <c r="D41" s="1">
        <v>0</v>
      </c>
      <c r="F41" s="1">
        <v>0</v>
      </c>
      <c r="H41" s="1">
        <f>SUM(B41+D41-F41)</f>
        <v>178400.97</v>
      </c>
    </row>
    <row r="42" spans="1:8" x14ac:dyDescent="0.25">
      <c r="A42" t="s">
        <v>60</v>
      </c>
      <c r="B42" s="1"/>
      <c r="D42" s="1">
        <f>SUM(D39:D41)</f>
        <v>0</v>
      </c>
      <c r="F42" s="1">
        <f>SUM(F39:F41)</f>
        <v>0</v>
      </c>
      <c r="H42" s="1" t="s">
        <v>0</v>
      </c>
    </row>
    <row r="43" spans="1:8" x14ac:dyDescent="0.25">
      <c r="B43" s="1"/>
      <c r="D43" s="1"/>
      <c r="F43" s="1"/>
      <c r="H43" s="1"/>
    </row>
    <row r="44" spans="1:8" x14ac:dyDescent="0.25">
      <c r="A44" t="s">
        <v>88</v>
      </c>
      <c r="B44" s="1">
        <v>43132.74</v>
      </c>
      <c r="D44" s="1">
        <v>13443.04</v>
      </c>
      <c r="F44" s="1">
        <v>12912.79</v>
      </c>
      <c r="H44" s="1">
        <f>SUM(B44+D44-F44)</f>
        <v>43662.99</v>
      </c>
    </row>
    <row r="45" spans="1:8" x14ac:dyDescent="0.25">
      <c r="A45" t="s">
        <v>90</v>
      </c>
      <c r="B45" s="1">
        <v>43662.99</v>
      </c>
      <c r="D45" s="1">
        <v>13437.36</v>
      </c>
      <c r="F45" s="1">
        <v>19113.439999999999</v>
      </c>
      <c r="H45" s="1">
        <f>SUM(B45+D45-F45)</f>
        <v>37986.910000000003</v>
      </c>
    </row>
    <row r="46" spans="1:8" x14ac:dyDescent="0.25">
      <c r="A46" s="24" t="s">
        <v>92</v>
      </c>
      <c r="B46" s="1">
        <v>37986.910000000003</v>
      </c>
      <c r="C46" t="s">
        <v>0</v>
      </c>
      <c r="D46" s="1">
        <v>13440.36</v>
      </c>
      <c r="F46" s="1">
        <v>13077.86</v>
      </c>
      <c r="H46" s="1">
        <f>SUM(B46+D46-F46)</f>
        <v>38349.410000000003</v>
      </c>
    </row>
    <row r="47" spans="1:8" x14ac:dyDescent="0.25">
      <c r="A47" t="s">
        <v>60</v>
      </c>
      <c r="B47" s="1" t="s">
        <v>0</v>
      </c>
      <c r="D47" s="1">
        <f>SUM(D44:D46)</f>
        <v>40320.76</v>
      </c>
      <c r="F47" s="1">
        <f>SUM(F44:F46)</f>
        <v>45104.09</v>
      </c>
      <c r="H47" s="1" t="s">
        <v>0</v>
      </c>
    </row>
    <row r="48" spans="1:8" x14ac:dyDescent="0.25">
      <c r="B48" s="1"/>
      <c r="D48" s="1"/>
      <c r="F48" s="1"/>
      <c r="H48" s="1"/>
    </row>
    <row r="49" spans="1:8" x14ac:dyDescent="0.25">
      <c r="A49" t="s">
        <v>89</v>
      </c>
      <c r="B49" s="1">
        <v>14495.33</v>
      </c>
      <c r="D49" s="1">
        <v>0</v>
      </c>
      <c r="F49" s="1">
        <v>0</v>
      </c>
      <c r="H49" s="1">
        <f>SUM(B49+D49-F49)</f>
        <v>14495.33</v>
      </c>
    </row>
    <row r="50" spans="1:8" x14ac:dyDescent="0.25">
      <c r="A50" t="s">
        <v>90</v>
      </c>
      <c r="B50" s="1">
        <v>14495.33</v>
      </c>
      <c r="C50" t="s">
        <v>0</v>
      </c>
      <c r="D50" s="1">
        <v>0</v>
      </c>
      <c r="F50" s="1">
        <v>0</v>
      </c>
      <c r="H50" s="1">
        <f>SUM(B50+D50-F50)</f>
        <v>14495.33</v>
      </c>
    </row>
    <row r="51" spans="1:8" x14ac:dyDescent="0.25">
      <c r="A51" s="24" t="s">
        <v>92</v>
      </c>
      <c r="B51" s="1">
        <v>14495.33</v>
      </c>
      <c r="D51" s="1">
        <v>0</v>
      </c>
      <c r="F51" s="1">
        <v>0</v>
      </c>
      <c r="H51" s="1">
        <f>SUM(B51+D51-F51)</f>
        <v>14495.33</v>
      </c>
    </row>
    <row r="52" spans="1:8" x14ac:dyDescent="0.25">
      <c r="A52" t="s">
        <v>60</v>
      </c>
      <c r="B52" s="1"/>
      <c r="D52" s="1">
        <f>SUM(D49:D51)</f>
        <v>0</v>
      </c>
      <c r="F52" s="1">
        <f>SUM(F49:F51)</f>
        <v>0</v>
      </c>
      <c r="H52" s="1" t="s">
        <v>0</v>
      </c>
    </row>
  </sheetData>
  <pageMargins left="0.75" right="0.75" top="0.5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opLeftCell="B31" workbookViewId="0">
      <selection activeCell="J58" sqref="J58"/>
    </sheetView>
  </sheetViews>
  <sheetFormatPr defaultRowHeight="13.2" x14ac:dyDescent="0.25"/>
  <cols>
    <col min="1" max="1" width="25.6640625" customWidth="1"/>
    <col min="2" max="2" width="10.6640625" customWidth="1"/>
    <col min="3" max="3" width="2.88671875" customWidth="1"/>
    <col min="4" max="4" width="10.88671875" customWidth="1"/>
    <col min="5" max="5" width="3.33203125" customWidth="1"/>
    <col min="6" max="6" width="10.6640625" customWidth="1"/>
    <col min="7" max="7" width="2.44140625" customWidth="1"/>
    <col min="8" max="8" width="12" customWidth="1"/>
    <col min="9" max="9" width="11" customWidth="1"/>
    <col min="10" max="10" width="11.44140625" customWidth="1"/>
  </cols>
  <sheetData>
    <row r="1" spans="1:8" x14ac:dyDescent="0.25">
      <c r="B1" t="s">
        <v>91</v>
      </c>
    </row>
    <row r="2" spans="1:8" x14ac:dyDescent="0.25">
      <c r="A2" t="s">
        <v>13</v>
      </c>
      <c r="B2" t="s">
        <v>17</v>
      </c>
      <c r="D2" t="s">
        <v>50</v>
      </c>
      <c r="F2" t="s">
        <v>33</v>
      </c>
      <c r="H2" t="s">
        <v>19</v>
      </c>
    </row>
    <row r="4" spans="1:8" x14ac:dyDescent="0.25">
      <c r="A4" t="s">
        <v>95</v>
      </c>
      <c r="B4" s="1">
        <v>2136.7600000000002</v>
      </c>
      <c r="D4" s="30">
        <v>15</v>
      </c>
      <c r="F4" s="1">
        <v>0</v>
      </c>
      <c r="H4" s="1">
        <f>SUM(B4+D4-F4)</f>
        <v>2151.7600000000002</v>
      </c>
    </row>
    <row r="5" spans="1:8" x14ac:dyDescent="0.25">
      <c r="A5" t="s">
        <v>106</v>
      </c>
      <c r="B5" s="1">
        <v>2151.7600000000002</v>
      </c>
      <c r="D5" s="1">
        <v>30</v>
      </c>
      <c r="E5" t="s">
        <v>0</v>
      </c>
      <c r="F5" s="1">
        <v>0</v>
      </c>
      <c r="H5" s="1">
        <f>SUM(B5+D5-F5)</f>
        <v>2181.7600000000002</v>
      </c>
    </row>
    <row r="6" spans="1:8" x14ac:dyDescent="0.25">
      <c r="A6" t="s">
        <v>93</v>
      </c>
      <c r="B6" s="1">
        <v>2181.7600000000002</v>
      </c>
      <c r="D6" s="1">
        <v>30</v>
      </c>
      <c r="F6" s="1">
        <v>0</v>
      </c>
      <c r="H6" s="1">
        <f>SUM(B6+D6-F6)</f>
        <v>2211.7600000000002</v>
      </c>
    </row>
    <row r="7" spans="1:8" x14ac:dyDescent="0.25">
      <c r="A7" t="s">
        <v>60</v>
      </c>
      <c r="B7" s="1"/>
      <c r="D7" s="1">
        <f>SUM(D4:D6)</f>
        <v>75</v>
      </c>
      <c r="F7" s="1">
        <f>SUM(F4:F6)</f>
        <v>0</v>
      </c>
      <c r="H7" s="1" t="s">
        <v>0</v>
      </c>
    </row>
    <row r="8" spans="1:8" x14ac:dyDescent="0.25">
      <c r="B8" s="1"/>
      <c r="D8" s="1"/>
      <c r="F8" s="1"/>
      <c r="H8" s="1"/>
    </row>
    <row r="9" spans="1:8" x14ac:dyDescent="0.25">
      <c r="A9" t="s">
        <v>96</v>
      </c>
      <c r="B9" s="1">
        <v>57815.92</v>
      </c>
      <c r="D9" s="1">
        <v>750</v>
      </c>
      <c r="F9" s="1">
        <v>0</v>
      </c>
      <c r="H9" s="1">
        <f>SUM(B9+D9-F9)</f>
        <v>58565.919999999998</v>
      </c>
    </row>
    <row r="10" spans="1:8" x14ac:dyDescent="0.25">
      <c r="A10" t="s">
        <v>106</v>
      </c>
      <c r="B10" s="1">
        <v>58565.919999999998</v>
      </c>
      <c r="D10" s="1">
        <v>740</v>
      </c>
      <c r="F10" s="1">
        <v>0</v>
      </c>
      <c r="H10" s="1">
        <f>SUM(B10+D10-F10)</f>
        <v>59305.919999999998</v>
      </c>
    </row>
    <row r="11" spans="1:8" x14ac:dyDescent="0.25">
      <c r="A11" t="s">
        <v>93</v>
      </c>
      <c r="B11" s="1">
        <v>59305.919999999998</v>
      </c>
      <c r="D11" s="1">
        <v>100</v>
      </c>
      <c r="F11" s="1">
        <v>0</v>
      </c>
      <c r="H11" s="1">
        <f>SUM(B11+D11-F11)</f>
        <v>59405.919999999998</v>
      </c>
    </row>
    <row r="12" spans="1:8" x14ac:dyDescent="0.25">
      <c r="A12" t="s">
        <v>60</v>
      </c>
      <c r="B12" s="1"/>
      <c r="D12" s="1">
        <f>SUM(D9:D11)</f>
        <v>1590</v>
      </c>
      <c r="F12" s="1">
        <f>SUM(F9:F11)</f>
        <v>0</v>
      </c>
      <c r="H12" s="1" t="s">
        <v>0</v>
      </c>
    </row>
    <row r="13" spans="1:8" x14ac:dyDescent="0.25">
      <c r="B13" s="1"/>
      <c r="D13" s="1"/>
      <c r="F13" s="1"/>
      <c r="H13" s="1"/>
    </row>
    <row r="14" spans="1:8" x14ac:dyDescent="0.25">
      <c r="A14" t="s">
        <v>97</v>
      </c>
      <c r="B14" s="1">
        <v>11646.13</v>
      </c>
      <c r="D14" s="1">
        <v>54.58</v>
      </c>
      <c r="F14" s="1">
        <v>0</v>
      </c>
      <c r="H14" s="1">
        <f>SUM(B14+D14-F14)</f>
        <v>11700.71</v>
      </c>
    </row>
    <row r="15" spans="1:8" x14ac:dyDescent="0.25">
      <c r="A15" t="s">
        <v>106</v>
      </c>
      <c r="B15" s="1">
        <v>11700.71</v>
      </c>
      <c r="D15" s="1">
        <v>139.84</v>
      </c>
      <c r="F15" s="1">
        <v>0</v>
      </c>
      <c r="H15" s="1">
        <f>SUM(B15+D15-F15)</f>
        <v>11840.55</v>
      </c>
    </row>
    <row r="16" spans="1:8" x14ac:dyDescent="0.25">
      <c r="A16" t="s">
        <v>93</v>
      </c>
      <c r="B16" s="1">
        <v>11840.55</v>
      </c>
      <c r="C16" t="s">
        <v>0</v>
      </c>
      <c r="D16" s="1">
        <v>1051.26</v>
      </c>
      <c r="E16" t="s">
        <v>0</v>
      </c>
      <c r="F16" s="1">
        <v>0</v>
      </c>
      <c r="H16" s="1">
        <f>SUM(B16+D16-F16)</f>
        <v>12891.81</v>
      </c>
    </row>
    <row r="17" spans="1:9" x14ac:dyDescent="0.25">
      <c r="A17" t="s">
        <v>60</v>
      </c>
      <c r="B17" s="1"/>
      <c r="D17" s="1">
        <f>SUM(D14:D16)</f>
        <v>1245.68</v>
      </c>
      <c r="F17" s="1">
        <f>SUM(F14:F16)</f>
        <v>0</v>
      </c>
      <c r="H17" s="1" t="s">
        <v>0</v>
      </c>
    </row>
    <row r="18" spans="1:9" x14ac:dyDescent="0.25">
      <c r="B18" s="1"/>
      <c r="D18" s="1"/>
      <c r="F18" s="1"/>
      <c r="H18" s="1"/>
    </row>
    <row r="19" spans="1:9" x14ac:dyDescent="0.25">
      <c r="A19" t="s">
        <v>98</v>
      </c>
      <c r="B19" s="1">
        <v>17965.54</v>
      </c>
      <c r="D19" s="1">
        <v>110.93</v>
      </c>
      <c r="F19" s="1">
        <v>0</v>
      </c>
      <c r="H19" s="1">
        <f>SUM(B19+D19-F19)</f>
        <v>18076.47</v>
      </c>
      <c r="I19" s="1"/>
    </row>
    <row r="20" spans="1:9" x14ac:dyDescent="0.25">
      <c r="A20" t="s">
        <v>106</v>
      </c>
      <c r="B20" s="1">
        <v>18076.47</v>
      </c>
      <c r="D20" s="1">
        <v>189.97</v>
      </c>
      <c r="F20" s="1">
        <v>0</v>
      </c>
      <c r="H20" s="1">
        <f>SUM(B20+D20-F20)</f>
        <v>18266.440000000002</v>
      </c>
    </row>
    <row r="21" spans="1:9" x14ac:dyDescent="0.25">
      <c r="A21" t="s">
        <v>93</v>
      </c>
      <c r="B21" s="1">
        <v>18266.439999999999</v>
      </c>
      <c r="D21" s="1">
        <v>226.26</v>
      </c>
      <c r="F21" s="1">
        <v>0</v>
      </c>
      <c r="H21" s="1">
        <f>SUM(B21+D21-F21)</f>
        <v>18492.699999999997</v>
      </c>
    </row>
    <row r="22" spans="1:9" x14ac:dyDescent="0.25">
      <c r="A22" t="s">
        <v>60</v>
      </c>
      <c r="B22" s="1"/>
      <c r="D22" s="1">
        <f>SUM(D19:D21)</f>
        <v>527.16</v>
      </c>
      <c r="F22" s="1">
        <f>SUM(F19:F21)</f>
        <v>0</v>
      </c>
      <c r="H22" s="1" t="s">
        <v>0</v>
      </c>
    </row>
    <row r="23" spans="1:9" x14ac:dyDescent="0.25">
      <c r="B23" s="1"/>
      <c r="D23" s="1"/>
      <c r="F23" s="1"/>
      <c r="H23" s="1"/>
    </row>
    <row r="24" spans="1:9" x14ac:dyDescent="0.25">
      <c r="A24" t="s">
        <v>99</v>
      </c>
      <c r="B24" s="1">
        <v>2589.36</v>
      </c>
      <c r="D24" s="1">
        <v>25</v>
      </c>
      <c r="F24" s="1">
        <v>0</v>
      </c>
      <c r="H24" s="1">
        <f>SUM(B24+D24-F24)</f>
        <v>2614.36</v>
      </c>
    </row>
    <row r="25" spans="1:9" x14ac:dyDescent="0.25">
      <c r="A25" t="s">
        <v>106</v>
      </c>
      <c r="B25" s="1">
        <v>2614.36</v>
      </c>
      <c r="D25" s="1">
        <v>125</v>
      </c>
      <c r="E25" t="s">
        <v>0</v>
      </c>
      <c r="F25" s="1">
        <v>0</v>
      </c>
      <c r="H25" s="1">
        <f>SUM(B25+D25-F25)</f>
        <v>2739.36</v>
      </c>
    </row>
    <row r="26" spans="1:9" x14ac:dyDescent="0.25">
      <c r="A26" t="s">
        <v>93</v>
      </c>
      <c r="B26" s="1">
        <v>2739.36</v>
      </c>
      <c r="D26" s="1">
        <v>150</v>
      </c>
      <c r="F26" s="1">
        <v>399.99</v>
      </c>
      <c r="H26" s="1">
        <f>SUM(B26+D26-F26)</f>
        <v>2489.37</v>
      </c>
    </row>
    <row r="27" spans="1:9" x14ac:dyDescent="0.25">
      <c r="A27" t="s">
        <v>60</v>
      </c>
      <c r="B27" s="1"/>
      <c r="D27" s="1">
        <f>SUM(D24:D26)</f>
        <v>300</v>
      </c>
      <c r="F27" s="1">
        <f>SUM(F24:F26)</f>
        <v>399.99</v>
      </c>
      <c r="H27" s="1" t="s">
        <v>0</v>
      </c>
    </row>
    <row r="28" spans="1:9" x14ac:dyDescent="0.25">
      <c r="B28" s="1"/>
      <c r="D28" s="1"/>
      <c r="F28" s="1"/>
      <c r="H28" s="1"/>
    </row>
    <row r="29" spans="1:9" x14ac:dyDescent="0.25">
      <c r="A29" t="s">
        <v>100</v>
      </c>
      <c r="B29" s="1">
        <v>54109.06</v>
      </c>
      <c r="D29" s="1">
        <v>200</v>
      </c>
      <c r="F29" s="1">
        <v>1737.27</v>
      </c>
      <c r="H29" s="1">
        <f>SUM(B29+D29-F29)</f>
        <v>52571.79</v>
      </c>
    </row>
    <row r="30" spans="1:9" x14ac:dyDescent="0.25">
      <c r="A30" t="s">
        <v>106</v>
      </c>
      <c r="B30" s="1">
        <v>52571.79</v>
      </c>
      <c r="C30" t="s">
        <v>0</v>
      </c>
      <c r="D30" s="1">
        <v>0</v>
      </c>
      <c r="E30" t="s">
        <v>0</v>
      </c>
      <c r="F30" s="1">
        <v>1667.18</v>
      </c>
      <c r="H30" s="1">
        <f>SUM(B30+D30-F30)</f>
        <v>50904.61</v>
      </c>
    </row>
    <row r="31" spans="1:9" x14ac:dyDescent="0.25">
      <c r="A31" t="s">
        <v>93</v>
      </c>
      <c r="B31" s="1">
        <v>50904.61</v>
      </c>
      <c r="D31" s="1">
        <v>0</v>
      </c>
      <c r="F31" s="1">
        <v>5863.53</v>
      </c>
      <c r="H31" s="1">
        <f>SUM(B31+D31-F31)</f>
        <v>45041.08</v>
      </c>
    </row>
    <row r="32" spans="1:9" x14ac:dyDescent="0.25">
      <c r="A32" t="s">
        <v>60</v>
      </c>
      <c r="B32" s="1"/>
      <c r="D32" s="1">
        <f>SUM(D29:D31)</f>
        <v>200</v>
      </c>
      <c r="F32" s="1">
        <f>SUM(F29:F31)</f>
        <v>9267.98</v>
      </c>
      <c r="H32" s="1" t="s">
        <v>0</v>
      </c>
    </row>
    <row r="33" spans="1:8" x14ac:dyDescent="0.25">
      <c r="B33" s="1"/>
      <c r="D33" s="1"/>
      <c r="F33" s="1"/>
      <c r="H33" s="1"/>
    </row>
    <row r="34" spans="1:8" x14ac:dyDescent="0.25">
      <c r="A34" t="s">
        <v>101</v>
      </c>
      <c r="B34" s="1">
        <v>5992.27</v>
      </c>
      <c r="D34" s="1">
        <v>1182.47</v>
      </c>
      <c r="F34" s="1">
        <v>5992.27</v>
      </c>
      <c r="H34" s="1">
        <f>SUM(B34+D34-F34)</f>
        <v>1182.4700000000003</v>
      </c>
    </row>
    <row r="35" spans="1:8" x14ac:dyDescent="0.25">
      <c r="A35" t="s">
        <v>106</v>
      </c>
      <c r="B35" s="1">
        <v>1182.47</v>
      </c>
      <c r="D35" s="1">
        <v>1531.84</v>
      </c>
      <c r="F35" s="1">
        <v>25</v>
      </c>
      <c r="H35" s="1">
        <f>SUM(B35+D35-F35)</f>
        <v>2689.31</v>
      </c>
    </row>
    <row r="36" spans="1:8" x14ac:dyDescent="0.25">
      <c r="A36" t="s">
        <v>93</v>
      </c>
      <c r="B36" s="1">
        <v>2689.31</v>
      </c>
      <c r="D36" s="1">
        <v>1305.8399999999999</v>
      </c>
      <c r="F36" s="1">
        <v>30</v>
      </c>
      <c r="H36" s="1">
        <f>SUM(B36+D36-F36)</f>
        <v>3965.1499999999996</v>
      </c>
    </row>
    <row r="37" spans="1:8" x14ac:dyDescent="0.25">
      <c r="A37" t="s">
        <v>60</v>
      </c>
      <c r="B37" s="1" t="s">
        <v>0</v>
      </c>
      <c r="D37" s="1">
        <f>SUM(D34:D36)</f>
        <v>4020.1499999999996</v>
      </c>
      <c r="F37" s="1">
        <f>SUM(F34:F36)</f>
        <v>6047.27</v>
      </c>
      <c r="H37" s="1" t="s">
        <v>0</v>
      </c>
    </row>
    <row r="38" spans="1:8" x14ac:dyDescent="0.25">
      <c r="B38" s="1"/>
      <c r="D38" s="1"/>
      <c r="F38" s="1"/>
      <c r="H38" s="1"/>
    </row>
    <row r="39" spans="1:8" x14ac:dyDescent="0.25">
      <c r="A39" s="24" t="s">
        <v>102</v>
      </c>
      <c r="B39" s="1">
        <v>1712.38</v>
      </c>
      <c r="D39" s="1">
        <v>0</v>
      </c>
      <c r="F39" s="1">
        <v>0</v>
      </c>
      <c r="H39" s="1">
        <f>SUM(B39+D39-F39)</f>
        <v>1712.38</v>
      </c>
    </row>
    <row r="40" spans="1:8" x14ac:dyDescent="0.25">
      <c r="A40" t="s">
        <v>106</v>
      </c>
      <c r="B40" s="1">
        <v>1712.38</v>
      </c>
      <c r="D40" s="1">
        <v>0</v>
      </c>
      <c r="F40" s="1">
        <v>0</v>
      </c>
      <c r="H40" s="1">
        <f>SUM(B40+D40-F40)</f>
        <v>1712.38</v>
      </c>
    </row>
    <row r="41" spans="1:8" x14ac:dyDescent="0.25">
      <c r="A41" t="s">
        <v>93</v>
      </c>
      <c r="B41" s="1">
        <v>1712.38</v>
      </c>
      <c r="D41" s="1">
        <v>0</v>
      </c>
      <c r="F41" s="1">
        <v>0</v>
      </c>
      <c r="H41" s="1">
        <f>SUM(B41+D41-F41)</f>
        <v>1712.38</v>
      </c>
    </row>
    <row r="42" spans="1:8" x14ac:dyDescent="0.25">
      <c r="A42" t="s">
        <v>60</v>
      </c>
      <c r="B42" s="1" t="s">
        <v>0</v>
      </c>
      <c r="D42" s="1">
        <f>SUM(D39:D41)</f>
        <v>0</v>
      </c>
      <c r="F42" s="1">
        <f>SUM(F39:F41)</f>
        <v>0</v>
      </c>
      <c r="H42" s="1" t="s">
        <v>0</v>
      </c>
    </row>
    <row r="43" spans="1:8" x14ac:dyDescent="0.25">
      <c r="B43" s="1"/>
      <c r="D43" s="1"/>
      <c r="F43" s="1"/>
      <c r="H43" s="1"/>
    </row>
    <row r="44" spans="1:8" x14ac:dyDescent="0.25">
      <c r="A44" t="s">
        <v>103</v>
      </c>
      <c r="B44" s="1">
        <v>4722.28</v>
      </c>
      <c r="D44" s="1">
        <v>0</v>
      </c>
      <c r="F44" s="1">
        <v>0</v>
      </c>
      <c r="H44" s="1">
        <f>SUM(B44+D44-F44)</f>
        <v>4722.28</v>
      </c>
    </row>
    <row r="45" spans="1:8" x14ac:dyDescent="0.25">
      <c r="A45" t="s">
        <v>106</v>
      </c>
      <c r="B45" s="1">
        <v>4722.28</v>
      </c>
      <c r="D45" s="1">
        <v>0</v>
      </c>
      <c r="F45" s="1">
        <v>0</v>
      </c>
      <c r="H45" s="1">
        <f>SUM(B45+D45-F45)</f>
        <v>4722.28</v>
      </c>
    </row>
    <row r="46" spans="1:8" x14ac:dyDescent="0.25">
      <c r="A46" t="s">
        <v>93</v>
      </c>
      <c r="B46" s="1">
        <v>4722.28</v>
      </c>
      <c r="D46" s="1">
        <v>0</v>
      </c>
      <c r="E46" t="s">
        <v>0</v>
      </c>
      <c r="F46" s="1">
        <v>0</v>
      </c>
      <c r="H46" s="1">
        <f>SUM(B46+D46-F46)</f>
        <v>4722.28</v>
      </c>
    </row>
    <row r="47" spans="1:8" x14ac:dyDescent="0.25">
      <c r="A47" t="s">
        <v>60</v>
      </c>
      <c r="B47" s="1"/>
      <c r="D47" s="1">
        <f>SUM(D44:D46)</f>
        <v>0</v>
      </c>
      <c r="F47" s="1">
        <f>SUM(F44:F46)</f>
        <v>0</v>
      </c>
      <c r="H47" s="1" t="s">
        <v>0</v>
      </c>
    </row>
    <row r="48" spans="1:8" x14ac:dyDescent="0.25">
      <c r="B48" s="1"/>
      <c r="D48" s="1"/>
      <c r="F48" s="1"/>
      <c r="H48" s="1"/>
    </row>
    <row r="49" spans="1:10" x14ac:dyDescent="0.25">
      <c r="A49" t="s">
        <v>104</v>
      </c>
      <c r="B49" s="1">
        <v>21442.71</v>
      </c>
      <c r="D49" s="1">
        <v>2.78</v>
      </c>
      <c r="F49" s="1">
        <v>55</v>
      </c>
      <c r="H49" s="1">
        <f>SUM(B49+D49-F49)</f>
        <v>21390.489999999998</v>
      </c>
    </row>
    <row r="50" spans="1:10" x14ac:dyDescent="0.25">
      <c r="A50" t="s">
        <v>106</v>
      </c>
      <c r="B50" s="1">
        <v>21390.49</v>
      </c>
      <c r="C50" t="s">
        <v>0</v>
      </c>
      <c r="D50" s="1">
        <v>3.48</v>
      </c>
      <c r="E50" t="s">
        <v>0</v>
      </c>
      <c r="F50" s="1">
        <v>730</v>
      </c>
      <c r="H50" s="1">
        <f>SUM(B50+D50-F50)</f>
        <v>20663.97</v>
      </c>
    </row>
    <row r="51" spans="1:10" x14ac:dyDescent="0.25">
      <c r="A51" t="s">
        <v>93</v>
      </c>
      <c r="B51" s="1">
        <v>20663.97</v>
      </c>
      <c r="D51" s="1">
        <v>4.2</v>
      </c>
      <c r="F51" s="1">
        <v>255</v>
      </c>
      <c r="H51" s="1">
        <f>SUM(B51+D51-F51)</f>
        <v>20413.170000000002</v>
      </c>
    </row>
    <row r="52" spans="1:10" x14ac:dyDescent="0.25">
      <c r="A52" t="s">
        <v>60</v>
      </c>
      <c r="B52" s="1"/>
      <c r="D52" s="1">
        <f>SUM(D49:D51)</f>
        <v>10.46</v>
      </c>
      <c r="F52" s="1">
        <f>SUM(F49:F51)</f>
        <v>1040</v>
      </c>
      <c r="H52" s="1" t="s">
        <v>0</v>
      </c>
    </row>
    <row r="53" spans="1:10" x14ac:dyDescent="0.25">
      <c r="F53" t="s">
        <v>0</v>
      </c>
    </row>
    <row r="54" spans="1:10" x14ac:dyDescent="0.25">
      <c r="H54" t="s">
        <v>105</v>
      </c>
      <c r="I54" t="s">
        <v>107</v>
      </c>
      <c r="J54" t="s">
        <v>94</v>
      </c>
    </row>
    <row r="55" spans="1:10" x14ac:dyDescent="0.25">
      <c r="H55" s="20">
        <v>128.22999999999999</v>
      </c>
      <c r="I55" s="20">
        <v>128.26</v>
      </c>
      <c r="J55" s="20">
        <v>128.30000000000001</v>
      </c>
    </row>
    <row r="56" spans="1:10" x14ac:dyDescent="0.25">
      <c r="D56" s="1"/>
      <c r="H56" s="1">
        <v>13247.71</v>
      </c>
      <c r="I56" s="1">
        <v>13249.24</v>
      </c>
      <c r="J56" s="1">
        <v>13251.09</v>
      </c>
    </row>
    <row r="57" spans="1:10" x14ac:dyDescent="0.25">
      <c r="H57" s="1">
        <v>8014.55</v>
      </c>
      <c r="I57" s="1">
        <v>7286.47</v>
      </c>
      <c r="J57" s="1">
        <v>7033.78</v>
      </c>
    </row>
    <row r="58" spans="1:10" x14ac:dyDescent="0.25">
      <c r="H58" s="1">
        <f>SUM(H55:H57)</f>
        <v>21390.489999999998</v>
      </c>
      <c r="I58" s="1">
        <f>SUM(I55:I57)</f>
        <v>20663.97</v>
      </c>
      <c r="J58" s="1">
        <f>SUM(J55:J57)</f>
        <v>20413.169999999998</v>
      </c>
    </row>
  </sheetData>
  <pageMargins left="0.25" right="0.25" top="0.75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topLeftCell="A13" zoomScaleNormal="100" workbookViewId="0">
      <selection activeCell="B21" sqref="B21"/>
    </sheetView>
  </sheetViews>
  <sheetFormatPr defaultRowHeight="13.2" x14ac:dyDescent="0.25"/>
  <cols>
    <col min="1" max="1" width="24" customWidth="1"/>
    <col min="2" max="2" width="13.33203125" customWidth="1"/>
    <col min="3" max="3" width="2.88671875" customWidth="1"/>
    <col min="4" max="4" width="13.33203125" customWidth="1"/>
    <col min="5" max="5" width="3.33203125" customWidth="1"/>
    <col min="6" max="6" width="13.88671875" customWidth="1"/>
    <col min="7" max="7" width="3.44140625" customWidth="1"/>
    <col min="8" max="8" width="13.33203125" customWidth="1"/>
  </cols>
  <sheetData>
    <row r="1" spans="1:8" x14ac:dyDescent="0.25">
      <c r="A1" s="13"/>
      <c r="B1" s="13" t="s">
        <v>91</v>
      </c>
      <c r="C1" s="13"/>
      <c r="D1" s="13"/>
      <c r="E1" s="13"/>
      <c r="F1" s="13"/>
      <c r="G1" s="13"/>
      <c r="H1" s="13"/>
    </row>
    <row r="2" spans="1:8" x14ac:dyDescent="0.25">
      <c r="A2" s="13" t="s">
        <v>13</v>
      </c>
      <c r="B2" s="13" t="s">
        <v>17</v>
      </c>
      <c r="C2" s="13"/>
      <c r="D2" s="13" t="s">
        <v>51</v>
      </c>
      <c r="E2" s="13"/>
      <c r="F2" s="13" t="s">
        <v>33</v>
      </c>
      <c r="G2" s="13"/>
      <c r="H2" s="13" t="s">
        <v>19</v>
      </c>
    </row>
    <row r="3" spans="1:8" x14ac:dyDescent="0.25">
      <c r="A3" s="18" t="s">
        <v>5</v>
      </c>
      <c r="B3" s="13"/>
      <c r="C3" s="13"/>
      <c r="D3" s="13"/>
      <c r="E3" s="13"/>
      <c r="F3" s="13"/>
      <c r="G3" s="13"/>
      <c r="H3" s="13"/>
    </row>
    <row r="4" spans="1:8" x14ac:dyDescent="0.25">
      <c r="A4" s="13" t="s">
        <v>112</v>
      </c>
      <c r="B4" s="19">
        <v>2907132.91</v>
      </c>
      <c r="C4" s="13"/>
      <c r="D4" s="19">
        <v>388.57</v>
      </c>
      <c r="E4" s="13"/>
      <c r="F4" s="19">
        <v>275000</v>
      </c>
      <c r="G4" s="13"/>
      <c r="H4" s="19">
        <f>SUM(B4+D4-F4)</f>
        <v>2632521.48</v>
      </c>
    </row>
    <row r="5" spans="1:8" x14ac:dyDescent="0.25">
      <c r="A5" t="s">
        <v>123</v>
      </c>
      <c r="B5" s="19">
        <v>2632521.48</v>
      </c>
      <c r="C5" s="13"/>
      <c r="D5" s="19">
        <v>455.49</v>
      </c>
      <c r="E5" s="13"/>
      <c r="F5" s="19">
        <v>250000</v>
      </c>
      <c r="G5" s="13"/>
      <c r="H5" s="19">
        <f>SUM(B5+D5-F5)</f>
        <v>2382976.9700000002</v>
      </c>
    </row>
    <row r="6" spans="1:8" x14ac:dyDescent="0.25">
      <c r="A6" t="s">
        <v>127</v>
      </c>
      <c r="B6" s="19">
        <v>2382976.9700000002</v>
      </c>
      <c r="C6" s="13" t="s">
        <v>0</v>
      </c>
      <c r="D6" s="19">
        <v>511.2</v>
      </c>
      <c r="E6" s="13"/>
      <c r="F6" s="19">
        <v>200000</v>
      </c>
      <c r="G6" s="13"/>
      <c r="H6" s="19">
        <f>SUM(B6+D6-F6)</f>
        <v>2183488.1700000004</v>
      </c>
    </row>
    <row r="7" spans="1:8" x14ac:dyDescent="0.25">
      <c r="A7" s="13" t="s">
        <v>60</v>
      </c>
      <c r="B7" s="19" t="s">
        <v>0</v>
      </c>
      <c r="C7" s="13"/>
      <c r="D7" s="19">
        <f>SUM(D4:D6)</f>
        <v>1355.26</v>
      </c>
      <c r="E7" s="13"/>
      <c r="F7" s="19">
        <f>SUM(F4:F6)</f>
        <v>725000</v>
      </c>
      <c r="G7" s="13"/>
      <c r="H7" s="19" t="s">
        <v>0</v>
      </c>
    </row>
    <row r="8" spans="1:8" x14ac:dyDescent="0.25">
      <c r="A8" s="13"/>
      <c r="B8" s="19"/>
      <c r="C8" s="13"/>
      <c r="D8" s="19"/>
      <c r="E8" s="13"/>
      <c r="F8" s="19"/>
      <c r="G8" s="13"/>
      <c r="H8" s="19"/>
    </row>
    <row r="9" spans="1:8" x14ac:dyDescent="0.25">
      <c r="A9" s="13" t="s">
        <v>113</v>
      </c>
      <c r="B9" s="19">
        <v>911298.82</v>
      </c>
      <c r="C9" s="13"/>
      <c r="D9" s="19">
        <v>130.38999999999999</v>
      </c>
      <c r="E9" s="13"/>
      <c r="F9" s="19">
        <v>150000</v>
      </c>
      <c r="G9" s="13"/>
      <c r="H9" s="19">
        <f>SUM(B9+D9-F9)</f>
        <v>761429.21</v>
      </c>
    </row>
    <row r="10" spans="1:8" x14ac:dyDescent="0.25">
      <c r="A10" t="s">
        <v>123</v>
      </c>
      <c r="B10" s="19">
        <v>761429.21</v>
      </c>
      <c r="C10" s="13"/>
      <c r="D10" s="19">
        <v>142.4</v>
      </c>
      <c r="E10" s="13"/>
      <c r="F10" s="19">
        <v>0</v>
      </c>
      <c r="G10" s="13"/>
      <c r="H10" s="19">
        <f>SUM(B10+D10-F10)</f>
        <v>761571.61</v>
      </c>
    </row>
    <row r="11" spans="1:8" x14ac:dyDescent="0.25">
      <c r="A11" t="s">
        <v>127</v>
      </c>
      <c r="B11" s="19">
        <v>761571.61</v>
      </c>
      <c r="C11" s="13" t="s">
        <v>0</v>
      </c>
      <c r="D11" s="19">
        <v>150.22</v>
      </c>
      <c r="E11" s="13"/>
      <c r="F11" s="19">
        <v>55000</v>
      </c>
      <c r="G11" s="13"/>
      <c r="H11" s="19">
        <f>SUM(B11+D11-F11)</f>
        <v>706721.83</v>
      </c>
    </row>
    <row r="12" spans="1:8" x14ac:dyDescent="0.25">
      <c r="A12" s="13" t="s">
        <v>61</v>
      </c>
      <c r="B12" s="19"/>
      <c r="C12" s="13"/>
      <c r="D12" s="19">
        <f>SUM(D9:D11)</f>
        <v>423.01</v>
      </c>
      <c r="E12" s="13"/>
      <c r="F12" s="19">
        <f>SUM(F9:F11)</f>
        <v>205000</v>
      </c>
      <c r="G12" s="13"/>
      <c r="H12" s="19" t="s">
        <v>0</v>
      </c>
    </row>
    <row r="13" spans="1:8" x14ac:dyDescent="0.25">
      <c r="A13" s="13" t="s">
        <v>2</v>
      </c>
      <c r="B13" s="19" t="s">
        <v>0</v>
      </c>
      <c r="C13" s="13"/>
      <c r="D13" s="19"/>
      <c r="E13" s="13"/>
      <c r="F13" s="19"/>
      <c r="G13" s="13"/>
      <c r="H13" s="19"/>
    </row>
    <row r="14" spans="1:8" x14ac:dyDescent="0.25">
      <c r="A14" s="13" t="s">
        <v>114</v>
      </c>
      <c r="B14" s="19">
        <v>1594.14</v>
      </c>
      <c r="C14" s="13"/>
      <c r="D14" s="19">
        <v>0.33</v>
      </c>
      <c r="E14" s="13"/>
      <c r="F14" s="19">
        <v>0</v>
      </c>
      <c r="G14" s="13"/>
      <c r="H14" s="19">
        <f>SUM(B14+D14-F14)</f>
        <v>1594.47</v>
      </c>
    </row>
    <row r="15" spans="1:8" x14ac:dyDescent="0.25">
      <c r="A15" t="s">
        <v>123</v>
      </c>
      <c r="B15" s="19">
        <v>1594.47</v>
      </c>
      <c r="C15" s="13"/>
      <c r="D15" s="19">
        <v>0.42</v>
      </c>
      <c r="E15" s="13"/>
      <c r="F15" s="19">
        <v>0</v>
      </c>
      <c r="G15" s="13"/>
      <c r="H15" s="19">
        <f>SUM(B15+D15-F15)</f>
        <v>1594.89</v>
      </c>
    </row>
    <row r="16" spans="1:8" x14ac:dyDescent="0.25">
      <c r="A16" t="s">
        <v>127</v>
      </c>
      <c r="B16" s="19">
        <v>1594.89</v>
      </c>
      <c r="C16" s="13"/>
      <c r="D16" s="19">
        <v>0.51</v>
      </c>
      <c r="E16" s="32" t="s">
        <v>0</v>
      </c>
      <c r="F16" s="19">
        <v>0</v>
      </c>
      <c r="G16" s="13"/>
      <c r="H16" s="19">
        <f>SUM(B16+D16-F16)</f>
        <v>1595.4</v>
      </c>
    </row>
    <row r="17" spans="1:8" x14ac:dyDescent="0.25">
      <c r="A17" s="13" t="s">
        <v>60</v>
      </c>
      <c r="B17" s="19"/>
      <c r="C17" s="13"/>
      <c r="D17" s="19">
        <f>SUM(D14:D16)</f>
        <v>1.26</v>
      </c>
      <c r="E17" s="13"/>
      <c r="F17" s="19">
        <f>SUM(F14:F16)</f>
        <v>0</v>
      </c>
      <c r="G17" s="13"/>
      <c r="H17" s="19" t="s">
        <v>0</v>
      </c>
    </row>
    <row r="18" spans="1:8" x14ac:dyDescent="0.25">
      <c r="A18" s="13"/>
      <c r="B18" s="19"/>
      <c r="C18" s="13"/>
      <c r="D18" s="19"/>
      <c r="E18" s="13"/>
      <c r="F18" s="19"/>
      <c r="G18" s="13"/>
      <c r="H18" s="19"/>
    </row>
    <row r="19" spans="1:8" x14ac:dyDescent="0.25">
      <c r="A19" s="13" t="s">
        <v>115</v>
      </c>
      <c r="B19" s="19">
        <v>277339.57</v>
      </c>
      <c r="C19" s="13"/>
      <c r="D19" s="19">
        <v>35.33</v>
      </c>
      <c r="E19" s="13"/>
      <c r="F19" s="19">
        <v>0</v>
      </c>
      <c r="G19" s="13"/>
      <c r="H19" s="19">
        <f>SUM(B19+D19-F19)</f>
        <v>277374.90000000002</v>
      </c>
    </row>
    <row r="20" spans="1:8" x14ac:dyDescent="0.25">
      <c r="A20" s="13" t="s">
        <v>124</v>
      </c>
      <c r="B20" s="19">
        <v>277374.90000000002</v>
      </c>
      <c r="C20" s="13"/>
      <c r="D20" s="19">
        <v>44.76</v>
      </c>
      <c r="E20" s="13"/>
      <c r="F20" s="19">
        <v>0</v>
      </c>
      <c r="G20" s="13"/>
      <c r="H20" s="19">
        <f>SUM(B20+D20-F20)</f>
        <v>277419.66000000003</v>
      </c>
    </row>
    <row r="21" spans="1:8" x14ac:dyDescent="0.25">
      <c r="A21" s="13" t="s">
        <v>128</v>
      </c>
      <c r="B21" s="19">
        <v>277419.65999999997</v>
      </c>
      <c r="C21" s="13"/>
      <c r="D21" s="19">
        <v>54.73</v>
      </c>
      <c r="E21" s="13"/>
      <c r="F21" s="19">
        <v>0</v>
      </c>
      <c r="G21" s="13"/>
      <c r="H21" s="19">
        <f>SUM(B21+D21-F21)</f>
        <v>277474.38999999996</v>
      </c>
    </row>
    <row r="22" spans="1:8" x14ac:dyDescent="0.25">
      <c r="A22" s="13" t="s">
        <v>60</v>
      </c>
      <c r="B22" s="19"/>
      <c r="C22" s="13"/>
      <c r="D22" s="19">
        <f>SUM(D19:D21)</f>
        <v>134.82</v>
      </c>
      <c r="E22" s="13"/>
      <c r="F22" s="19">
        <f>SUM(F19:F21)</f>
        <v>0</v>
      </c>
      <c r="G22" s="13"/>
      <c r="H22" s="19"/>
    </row>
    <row r="23" spans="1:8" x14ac:dyDescent="0.25">
      <c r="A23" s="18" t="s">
        <v>6</v>
      </c>
      <c r="B23" s="19" t="s">
        <v>0</v>
      </c>
      <c r="C23" s="13"/>
      <c r="D23" s="19"/>
      <c r="E23" s="13"/>
      <c r="F23" s="19"/>
      <c r="G23" s="13"/>
      <c r="H23" s="19"/>
    </row>
    <row r="24" spans="1:8" x14ac:dyDescent="0.25">
      <c r="A24" s="13" t="s">
        <v>116</v>
      </c>
      <c r="B24" s="19">
        <v>1130560.8500000001</v>
      </c>
      <c r="C24" s="13"/>
      <c r="D24" s="19">
        <v>147.15</v>
      </c>
      <c r="E24" s="13"/>
      <c r="F24" s="19">
        <v>0</v>
      </c>
      <c r="G24" s="13"/>
      <c r="H24" s="19">
        <f>SUM(B24+D24-F24)</f>
        <v>1130708</v>
      </c>
    </row>
    <row r="25" spans="1:8" x14ac:dyDescent="0.25">
      <c r="A25" t="s">
        <v>123</v>
      </c>
      <c r="B25" s="19">
        <v>1130708</v>
      </c>
      <c r="C25" s="13"/>
      <c r="D25" s="19">
        <v>282.02999999999997</v>
      </c>
      <c r="E25" s="13"/>
      <c r="F25" s="19">
        <v>0</v>
      </c>
      <c r="G25" s="13"/>
      <c r="H25" s="19">
        <f>SUM(B25+D25-F25)</f>
        <v>1130990.03</v>
      </c>
    </row>
    <row r="26" spans="1:8" x14ac:dyDescent="0.25">
      <c r="A26" t="s">
        <v>127</v>
      </c>
      <c r="B26" s="19">
        <v>1130990.03</v>
      </c>
      <c r="C26" s="13"/>
      <c r="D26" s="19">
        <v>596.6</v>
      </c>
      <c r="E26" s="13"/>
      <c r="F26" s="19">
        <v>0</v>
      </c>
      <c r="G26" s="13"/>
      <c r="H26" s="19">
        <f>SUM(B26+D26-F26)</f>
        <v>1131586.6300000001</v>
      </c>
    </row>
    <row r="27" spans="1:8" x14ac:dyDescent="0.25">
      <c r="A27" s="13" t="s">
        <v>60</v>
      </c>
      <c r="B27" s="19"/>
      <c r="C27" s="13"/>
      <c r="D27" s="19">
        <f>SUM(D24:D26)</f>
        <v>1025.78</v>
      </c>
      <c r="E27" s="13"/>
      <c r="F27" s="19">
        <f>SUM(F24:F26)</f>
        <v>0</v>
      </c>
      <c r="G27" s="13"/>
      <c r="H27" s="19" t="s">
        <v>0</v>
      </c>
    </row>
    <row r="28" spans="1:8" x14ac:dyDescent="0.25">
      <c r="A28" s="13"/>
      <c r="B28" s="19"/>
      <c r="C28" s="13"/>
      <c r="D28" s="19"/>
      <c r="E28" s="13"/>
      <c r="F28" s="19" t="s">
        <v>0</v>
      </c>
      <c r="G28" s="13"/>
      <c r="H28" s="19"/>
    </row>
    <row r="29" spans="1:8" x14ac:dyDescent="0.25">
      <c r="A29" s="13" t="s">
        <v>117</v>
      </c>
      <c r="B29" s="19">
        <v>825834</v>
      </c>
      <c r="C29" s="13"/>
      <c r="D29" s="19">
        <v>107.63</v>
      </c>
      <c r="E29" s="13"/>
      <c r="F29" s="19">
        <v>0</v>
      </c>
      <c r="G29" s="13"/>
      <c r="H29" s="19">
        <f>SUM(B29+D29-F29)</f>
        <v>825941.63</v>
      </c>
    </row>
    <row r="30" spans="1:8" x14ac:dyDescent="0.25">
      <c r="A30" t="s">
        <v>123</v>
      </c>
      <c r="B30" s="19">
        <v>825941.63</v>
      </c>
      <c r="C30" s="13"/>
      <c r="D30" s="19">
        <v>206.26</v>
      </c>
      <c r="E30" s="13"/>
      <c r="F30" s="19">
        <v>0</v>
      </c>
      <c r="G30" s="13"/>
      <c r="H30" s="19">
        <f>SUM(B30+D30-F30)</f>
        <v>826147.89</v>
      </c>
    </row>
    <row r="31" spans="1:8" x14ac:dyDescent="0.25">
      <c r="A31" t="s">
        <v>127</v>
      </c>
      <c r="B31" s="19">
        <v>826147.89</v>
      </c>
      <c r="C31" s="13" t="s">
        <v>0</v>
      </c>
      <c r="D31" s="19">
        <v>436.39</v>
      </c>
      <c r="E31" s="13"/>
      <c r="F31" s="19">
        <v>0</v>
      </c>
      <c r="G31" s="13"/>
      <c r="H31" s="19">
        <f>SUM(B31+D31-F31)</f>
        <v>826584.28</v>
      </c>
    </row>
    <row r="32" spans="1:8" x14ac:dyDescent="0.25">
      <c r="A32" s="13" t="s">
        <v>60</v>
      </c>
      <c r="B32" s="19"/>
      <c r="C32" s="13"/>
      <c r="D32" s="19">
        <f>SUM(D29:D31)</f>
        <v>750.28</v>
      </c>
      <c r="E32" s="13"/>
      <c r="F32" s="19">
        <f>SUM(F29:F31)</f>
        <v>0</v>
      </c>
      <c r="G32" s="13"/>
      <c r="H32" s="19" t="s">
        <v>0</v>
      </c>
    </row>
    <row r="33" spans="1:8" x14ac:dyDescent="0.25">
      <c r="A33" s="13"/>
      <c r="B33" s="19"/>
      <c r="C33" s="13"/>
      <c r="D33" s="19"/>
      <c r="E33" s="13"/>
      <c r="F33" s="19"/>
      <c r="G33" s="13"/>
      <c r="H33" s="19"/>
    </row>
    <row r="34" spans="1:8" x14ac:dyDescent="0.25">
      <c r="A34" s="13" t="s">
        <v>118</v>
      </c>
      <c r="B34" s="19">
        <v>36342.07</v>
      </c>
      <c r="C34" s="13"/>
      <c r="D34" s="19">
        <v>4.7699999999999996</v>
      </c>
      <c r="E34" s="13"/>
      <c r="F34" s="19">
        <v>0</v>
      </c>
      <c r="G34" s="13"/>
      <c r="H34" s="19">
        <f>SUM(B34+D34-F34)</f>
        <v>36346.839999999997</v>
      </c>
    </row>
    <row r="35" spans="1:8" x14ac:dyDescent="0.25">
      <c r="A35" t="s">
        <v>125</v>
      </c>
      <c r="B35" s="19">
        <v>36346.839999999997</v>
      </c>
      <c r="C35" s="13"/>
      <c r="D35" s="19">
        <v>9.09</v>
      </c>
      <c r="E35" s="13"/>
      <c r="F35" s="19">
        <v>0</v>
      </c>
      <c r="G35" s="13"/>
      <c r="H35" s="19">
        <f>SUM(B35+D35-F35)</f>
        <v>36355.929999999993</v>
      </c>
    </row>
    <row r="36" spans="1:8" x14ac:dyDescent="0.25">
      <c r="A36" t="s">
        <v>129</v>
      </c>
      <c r="B36" s="19">
        <v>36355.93</v>
      </c>
      <c r="C36" s="13"/>
      <c r="D36" s="19">
        <v>19.2</v>
      </c>
      <c r="E36" s="13"/>
      <c r="F36" s="19">
        <v>0</v>
      </c>
      <c r="G36" s="13"/>
      <c r="H36" s="19">
        <f>SUM(B36+D36-F36)</f>
        <v>36375.129999999997</v>
      </c>
    </row>
    <row r="37" spans="1:8" x14ac:dyDescent="0.25">
      <c r="A37" s="13" t="s">
        <v>60</v>
      </c>
      <c r="B37" s="19"/>
      <c r="C37" s="13"/>
      <c r="D37" s="19">
        <f>SUM(D34:D36)</f>
        <v>33.06</v>
      </c>
      <c r="E37" s="13"/>
      <c r="F37" s="19">
        <f>SUM(F34:F36)</f>
        <v>0</v>
      </c>
      <c r="G37" s="13"/>
      <c r="H37" s="19" t="s">
        <v>0</v>
      </c>
    </row>
    <row r="38" spans="1:8" x14ac:dyDescent="0.25">
      <c r="A38" s="13"/>
      <c r="B38" s="19"/>
      <c r="C38" s="13"/>
      <c r="D38" s="19"/>
      <c r="E38" s="13"/>
      <c r="F38" s="19"/>
      <c r="G38" s="13"/>
      <c r="H38" s="19"/>
    </row>
    <row r="39" spans="1:8" x14ac:dyDescent="0.25">
      <c r="A39" s="13" t="s">
        <v>119</v>
      </c>
      <c r="B39" s="19">
        <v>41609.879999999997</v>
      </c>
      <c r="C39" s="13"/>
      <c r="D39" s="19">
        <v>0</v>
      </c>
      <c r="E39" s="13"/>
      <c r="F39" s="19">
        <v>0</v>
      </c>
      <c r="G39" s="13"/>
      <c r="H39" s="19">
        <f>SUM(B39+D39-F39)</f>
        <v>41609.879999999997</v>
      </c>
    </row>
    <row r="40" spans="1:8" x14ac:dyDescent="0.25">
      <c r="A40" t="s">
        <v>125</v>
      </c>
      <c r="B40" s="19">
        <v>41609.879999999997</v>
      </c>
      <c r="C40" s="13"/>
      <c r="D40" s="19">
        <v>0</v>
      </c>
      <c r="E40" s="13"/>
      <c r="F40" s="19">
        <v>0</v>
      </c>
      <c r="G40" s="13"/>
      <c r="H40" s="19">
        <f>SUM(B40+D40-F40)</f>
        <v>41609.879999999997</v>
      </c>
    </row>
    <row r="41" spans="1:8" x14ac:dyDescent="0.25">
      <c r="A41" t="s">
        <v>129</v>
      </c>
      <c r="B41" s="19">
        <v>41609.879999999997</v>
      </c>
      <c r="C41" s="13"/>
      <c r="D41" s="19">
        <v>5838.3</v>
      </c>
      <c r="E41" s="13" t="s">
        <v>0</v>
      </c>
      <c r="F41" s="19">
        <v>5676</v>
      </c>
      <c r="G41" s="13"/>
      <c r="H41" s="19">
        <f>SUM(B41+D41-F41)</f>
        <v>41772.18</v>
      </c>
    </row>
    <row r="42" spans="1:8" x14ac:dyDescent="0.25">
      <c r="A42" s="13" t="s">
        <v>60</v>
      </c>
      <c r="B42" s="19"/>
      <c r="C42" s="13"/>
      <c r="D42" s="19">
        <f>SUM(D39:D41)</f>
        <v>5838.3</v>
      </c>
      <c r="E42" s="13"/>
      <c r="F42" s="19">
        <f>SUM(F39:F41)</f>
        <v>5676</v>
      </c>
      <c r="G42" s="13"/>
      <c r="H42" s="19" t="s">
        <v>0</v>
      </c>
    </row>
    <row r="43" spans="1:8" x14ac:dyDescent="0.25">
      <c r="A43" s="13"/>
      <c r="B43" s="19"/>
      <c r="C43" s="13"/>
      <c r="D43" s="19"/>
      <c r="E43" s="13"/>
      <c r="F43" s="19"/>
      <c r="G43" s="13"/>
      <c r="H43" s="19"/>
    </row>
    <row r="44" spans="1:8" x14ac:dyDescent="0.25">
      <c r="A44" s="13" t="s">
        <v>120</v>
      </c>
      <c r="B44" s="19">
        <v>8765.44</v>
      </c>
      <c r="C44" s="13"/>
      <c r="D44" s="19">
        <v>100</v>
      </c>
      <c r="E44" s="13" t="s">
        <v>0</v>
      </c>
      <c r="F44" s="19">
        <v>0</v>
      </c>
      <c r="G44" s="13"/>
      <c r="H44" s="19">
        <f>SUM(B44+D44-F44)</f>
        <v>8865.44</v>
      </c>
    </row>
    <row r="45" spans="1:8" x14ac:dyDescent="0.25">
      <c r="A45" t="s">
        <v>126</v>
      </c>
      <c r="B45" s="19">
        <v>8865.44</v>
      </c>
      <c r="C45" s="13"/>
      <c r="D45" s="19">
        <v>0</v>
      </c>
      <c r="E45" s="13"/>
      <c r="F45" s="19">
        <v>0</v>
      </c>
      <c r="G45" s="13"/>
      <c r="H45" s="19">
        <f>SUM(B45+D45-F45)</f>
        <v>8865.44</v>
      </c>
    </row>
    <row r="46" spans="1:8" x14ac:dyDescent="0.25">
      <c r="A46" t="s">
        <v>129</v>
      </c>
      <c r="B46" s="19">
        <v>8865.44</v>
      </c>
      <c r="C46" s="13"/>
      <c r="D46" s="19">
        <v>0</v>
      </c>
      <c r="E46" s="13"/>
      <c r="F46" s="19">
        <v>0</v>
      </c>
      <c r="G46" s="13"/>
      <c r="H46" s="19">
        <f>SUM(B46+D46-F46)</f>
        <v>8865.44</v>
      </c>
    </row>
    <row r="47" spans="1:8" x14ac:dyDescent="0.25">
      <c r="A47" s="13" t="s">
        <v>60</v>
      </c>
      <c r="B47" s="19"/>
      <c r="C47" s="13"/>
      <c r="D47" s="19">
        <f>SUM(D44:D46)</f>
        <v>100</v>
      </c>
      <c r="E47" s="13"/>
      <c r="F47" s="19">
        <f>SUM(F44:F46)</f>
        <v>0</v>
      </c>
      <c r="G47" s="13"/>
      <c r="H47" s="19" t="s">
        <v>0</v>
      </c>
    </row>
    <row r="48" spans="1:8" x14ac:dyDescent="0.25">
      <c r="A48" s="13"/>
      <c r="B48" s="13"/>
      <c r="C48" s="13"/>
      <c r="D48" s="13"/>
      <c r="E48" s="13"/>
      <c r="F48" s="13"/>
      <c r="G48" s="13"/>
      <c r="H48" s="19"/>
    </row>
    <row r="49" spans="1:8" x14ac:dyDescent="0.25">
      <c r="A49" s="13" t="s">
        <v>121</v>
      </c>
      <c r="B49" s="19">
        <v>0</v>
      </c>
      <c r="C49" s="13"/>
      <c r="D49" s="19">
        <v>0</v>
      </c>
      <c r="E49" s="13"/>
      <c r="F49" s="19">
        <v>0</v>
      </c>
      <c r="G49" s="13"/>
      <c r="H49" s="19">
        <f>SUM(B49+D49-F49)</f>
        <v>0</v>
      </c>
    </row>
    <row r="50" spans="1:8" x14ac:dyDescent="0.25">
      <c r="A50" t="s">
        <v>126</v>
      </c>
      <c r="B50" s="19">
        <v>0</v>
      </c>
      <c r="C50" s="13"/>
      <c r="D50" s="19">
        <v>0</v>
      </c>
      <c r="E50" s="13"/>
      <c r="F50" s="19">
        <v>0</v>
      </c>
      <c r="G50" s="13"/>
      <c r="H50" s="19">
        <f>SUM(B50+D50-F50)</f>
        <v>0</v>
      </c>
    </row>
    <row r="51" spans="1:8" x14ac:dyDescent="0.25">
      <c r="A51" t="s">
        <v>129</v>
      </c>
      <c r="B51" s="19">
        <v>0</v>
      </c>
      <c r="C51" s="13"/>
      <c r="D51" s="19">
        <v>0</v>
      </c>
      <c r="E51" s="13"/>
      <c r="F51" s="19">
        <v>0</v>
      </c>
      <c r="G51" s="13"/>
      <c r="H51" s="19">
        <f>SUM(B51+D51-F51)</f>
        <v>0</v>
      </c>
    </row>
    <row r="52" spans="1:8" x14ac:dyDescent="0.25">
      <c r="A52" s="13"/>
      <c r="B52" s="13"/>
      <c r="C52" s="13"/>
      <c r="D52" s="19">
        <f>SUM(D49:D51)</f>
        <v>0</v>
      </c>
      <c r="E52" s="13"/>
      <c r="F52" s="19">
        <f>SUM(F49:F51)</f>
        <v>0</v>
      </c>
      <c r="G52" s="13"/>
      <c r="H52" s="13"/>
    </row>
    <row r="53" spans="1:8" x14ac:dyDescent="0.25">
      <c r="A53" s="13"/>
      <c r="B53" s="13"/>
      <c r="C53" s="13"/>
      <c r="D53" s="19"/>
      <c r="E53" s="13"/>
      <c r="F53" s="19"/>
      <c r="G53" s="13"/>
      <c r="H53" s="13"/>
    </row>
    <row r="54" spans="1:8" x14ac:dyDescent="0.25">
      <c r="A54" s="13" t="s">
        <v>122</v>
      </c>
      <c r="B54" s="19">
        <v>0</v>
      </c>
      <c r="D54" s="19">
        <v>0</v>
      </c>
      <c r="F54" s="19">
        <v>0</v>
      </c>
      <c r="H54" s="20">
        <f>(B54+D54-F54)</f>
        <v>0</v>
      </c>
    </row>
    <row r="55" spans="1:8" x14ac:dyDescent="0.25">
      <c r="A55" t="s">
        <v>126</v>
      </c>
      <c r="B55" s="19">
        <v>0</v>
      </c>
      <c r="D55" s="19">
        <v>0</v>
      </c>
      <c r="F55" s="19">
        <v>0</v>
      </c>
      <c r="H55" s="20">
        <f>(B55+D55-F55)</f>
        <v>0</v>
      </c>
    </row>
    <row r="56" spans="1:8" x14ac:dyDescent="0.25">
      <c r="A56" t="s">
        <v>129</v>
      </c>
      <c r="B56" s="19">
        <v>0</v>
      </c>
      <c r="D56" s="20">
        <v>0</v>
      </c>
      <c r="F56" s="20">
        <v>0</v>
      </c>
      <c r="H56" s="20">
        <f>(B56+D56-F56)</f>
        <v>0</v>
      </c>
    </row>
    <row r="57" spans="1:8" x14ac:dyDescent="0.25">
      <c r="A57" s="13"/>
      <c r="D57" s="20">
        <f>SUM(D54:D56)</f>
        <v>0</v>
      </c>
      <c r="F57" s="20">
        <f>SUM(F54:F56)</f>
        <v>0</v>
      </c>
      <c r="H57" s="20"/>
    </row>
    <row r="58" spans="1:8" x14ac:dyDescent="0.25">
      <c r="A58" s="13"/>
      <c r="D58" s="20"/>
      <c r="F58" s="20"/>
      <c r="H58" s="20"/>
    </row>
    <row r="60" spans="1:8" ht="14.25" customHeight="1" x14ac:dyDescent="0.25"/>
    <row r="61" spans="1:8" ht="12.75" customHeight="1" x14ac:dyDescent="0.25"/>
    <row r="62" spans="1:8" ht="13.65" customHeight="1" x14ac:dyDescent="0.25"/>
    <row r="63" spans="1:8" ht="13.65" customHeight="1" x14ac:dyDescent="0.25"/>
  </sheetData>
  <pageMargins left="0.25" right="0.25" top="0" bottom="0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0"/>
  <sheetViews>
    <sheetView workbookViewId="0">
      <selection activeCell="D34" sqref="D34"/>
    </sheetView>
  </sheetViews>
  <sheetFormatPr defaultRowHeight="13.2" x14ac:dyDescent="0.25"/>
  <cols>
    <col min="1" max="1" width="22.5546875" customWidth="1"/>
    <col min="2" max="2" width="15.5546875" customWidth="1"/>
    <col min="3" max="3" width="3.5546875" customWidth="1"/>
    <col min="4" max="4" width="13.33203125" customWidth="1"/>
    <col min="5" max="5" width="2.33203125" customWidth="1"/>
    <col min="6" max="6" width="13.88671875" customWidth="1"/>
    <col min="7" max="7" width="4.109375" customWidth="1"/>
    <col min="8" max="8" width="14" customWidth="1"/>
  </cols>
  <sheetData>
    <row r="2" spans="1:8" x14ac:dyDescent="0.25">
      <c r="B2" t="s">
        <v>19</v>
      </c>
      <c r="D2" t="s">
        <v>50</v>
      </c>
      <c r="F2" t="s">
        <v>31</v>
      </c>
      <c r="H2" t="s">
        <v>19</v>
      </c>
    </row>
    <row r="3" spans="1:8" x14ac:dyDescent="0.25">
      <c r="B3" s="35" t="s">
        <v>108</v>
      </c>
      <c r="H3" s="25" t="s">
        <v>111</v>
      </c>
    </row>
    <row r="4" spans="1:8" x14ac:dyDescent="0.25">
      <c r="A4" s="2" t="s">
        <v>30</v>
      </c>
    </row>
    <row r="5" spans="1:8" x14ac:dyDescent="0.25">
      <c r="A5" s="2" t="s">
        <v>34</v>
      </c>
      <c r="B5" s="1">
        <f>SUM(A!B4)</f>
        <v>-219354.83</v>
      </c>
      <c r="D5" s="1">
        <f>SUM(A!D7)</f>
        <v>855611.05</v>
      </c>
      <c r="F5" s="1">
        <f>SUM(A!F7)</f>
        <v>891308.32000000007</v>
      </c>
      <c r="H5" s="1">
        <f t="shared" ref="H5:H25" si="0">SUM(B5+D5-F5)</f>
        <v>-255052.09999999998</v>
      </c>
    </row>
    <row r="6" spans="1:8" x14ac:dyDescent="0.25">
      <c r="A6" t="s">
        <v>38</v>
      </c>
      <c r="B6" s="1">
        <f>SUM(A!B9)</f>
        <v>2031.41</v>
      </c>
      <c r="D6" s="1">
        <f>SUM(A!D12)</f>
        <v>3</v>
      </c>
      <c r="F6" s="1">
        <f>SUM(A!F12)</f>
        <v>0</v>
      </c>
      <c r="H6" s="1">
        <f t="shared" si="0"/>
        <v>2034.41</v>
      </c>
    </row>
    <row r="7" spans="1:8" x14ac:dyDescent="0.25">
      <c r="A7" t="s">
        <v>23</v>
      </c>
      <c r="B7" s="1">
        <f>SUM(A!B14)</f>
        <v>794.26</v>
      </c>
      <c r="D7" s="1">
        <f>SUM(A!D17)</f>
        <v>8.02</v>
      </c>
      <c r="F7" s="1">
        <f>SUM(A!F17)</f>
        <v>0</v>
      </c>
      <c r="H7" s="1">
        <f t="shared" si="0"/>
        <v>802.28</v>
      </c>
    </row>
    <row r="8" spans="1:8" x14ac:dyDescent="0.25">
      <c r="A8" t="s">
        <v>48</v>
      </c>
      <c r="B8" s="1">
        <v>10</v>
      </c>
      <c r="D8" s="1">
        <v>120842.69</v>
      </c>
      <c r="F8" s="1">
        <v>120842.69</v>
      </c>
      <c r="H8" s="1">
        <f t="shared" si="0"/>
        <v>10</v>
      </c>
    </row>
    <row r="9" spans="1:8" x14ac:dyDescent="0.25">
      <c r="A9" t="s">
        <v>20</v>
      </c>
      <c r="B9" s="1">
        <f>SUM(A!B29)</f>
        <v>0</v>
      </c>
      <c r="D9" s="1">
        <f>SUM(A!D32)</f>
        <v>0</v>
      </c>
      <c r="F9" s="1">
        <v>0</v>
      </c>
      <c r="H9" s="1">
        <f t="shared" si="0"/>
        <v>0</v>
      </c>
    </row>
    <row r="10" spans="1:8" x14ac:dyDescent="0.25">
      <c r="A10" t="s">
        <v>45</v>
      </c>
      <c r="B10" s="1">
        <f>SUM(A!B19+A!B24)</f>
        <v>-4267.7</v>
      </c>
      <c r="D10" s="1">
        <f>SUM(A!D27+A!D22)</f>
        <v>0</v>
      </c>
      <c r="F10" s="1">
        <f>SUM(A!F27+A!F22)</f>
        <v>0</v>
      </c>
      <c r="H10" s="1">
        <f t="shared" si="0"/>
        <v>-4267.7</v>
      </c>
    </row>
    <row r="11" spans="1:8" x14ac:dyDescent="0.25">
      <c r="A11" t="s">
        <v>53</v>
      </c>
      <c r="B11" s="1">
        <f>SUM(A!B34)</f>
        <v>-143346.99</v>
      </c>
      <c r="D11" s="1">
        <f>SUM(A!D37)</f>
        <v>300536</v>
      </c>
      <c r="F11" s="1">
        <f>SUM(A!F37)</f>
        <v>234126.14</v>
      </c>
      <c r="H11" s="1">
        <f t="shared" si="0"/>
        <v>-76937.13</v>
      </c>
    </row>
    <row r="12" spans="1:8" x14ac:dyDescent="0.25">
      <c r="A12" t="s">
        <v>43</v>
      </c>
      <c r="B12" s="1">
        <f>SUM(A!B39)</f>
        <v>178400.97</v>
      </c>
      <c r="D12" s="1">
        <f>SUM(A!D42)</f>
        <v>0</v>
      </c>
      <c r="F12" s="1">
        <f>SUM(A!F42)</f>
        <v>0</v>
      </c>
      <c r="H12" s="1">
        <f t="shared" si="0"/>
        <v>178400.97</v>
      </c>
    </row>
    <row r="13" spans="1:8" x14ac:dyDescent="0.25">
      <c r="A13" t="s">
        <v>41</v>
      </c>
      <c r="B13" s="1">
        <f>SUM(A!B44)</f>
        <v>43132.74</v>
      </c>
      <c r="D13" s="1">
        <f>SUM(A!D47)</f>
        <v>40320.76</v>
      </c>
      <c r="F13" s="1">
        <f>SUM(A!F47)</f>
        <v>45104.09</v>
      </c>
      <c r="H13" s="1">
        <f t="shared" si="0"/>
        <v>38349.410000000003</v>
      </c>
    </row>
    <row r="14" spans="1:8" x14ac:dyDescent="0.25">
      <c r="A14" t="s">
        <v>49</v>
      </c>
      <c r="B14" s="1">
        <f>SUM(A!B49)</f>
        <v>14495.33</v>
      </c>
      <c r="D14" s="1">
        <f>SUM(A!D52)</f>
        <v>0</v>
      </c>
      <c r="F14" s="1">
        <f>SUM(A!F52)</f>
        <v>0</v>
      </c>
      <c r="H14" s="1">
        <f t="shared" si="0"/>
        <v>14495.33</v>
      </c>
    </row>
    <row r="15" spans="1:8" x14ac:dyDescent="0.25">
      <c r="A15" t="s">
        <v>15</v>
      </c>
      <c r="B15" s="1">
        <f>SUM(B!B4)</f>
        <v>2136.7600000000002</v>
      </c>
      <c r="D15" s="1">
        <f>SUM(B!D7)</f>
        <v>75</v>
      </c>
      <c r="F15" s="1">
        <f>SUM(B!F7)</f>
        <v>0</v>
      </c>
      <c r="H15" s="1">
        <f t="shared" si="0"/>
        <v>2211.7600000000002</v>
      </c>
    </row>
    <row r="16" spans="1:8" x14ac:dyDescent="0.25">
      <c r="A16" t="s">
        <v>21</v>
      </c>
      <c r="B16" s="1">
        <f>SUM(B!B9)</f>
        <v>57815.92</v>
      </c>
      <c r="D16" s="1">
        <f>SUM(B!D12)</f>
        <v>1590</v>
      </c>
      <c r="F16" s="1">
        <f>SUM(B!F12)</f>
        <v>0</v>
      </c>
      <c r="H16" s="1">
        <f t="shared" si="0"/>
        <v>59405.919999999998</v>
      </c>
    </row>
    <row r="17" spans="1:8" x14ac:dyDescent="0.25">
      <c r="A17" t="s">
        <v>24</v>
      </c>
      <c r="B17" s="1">
        <f>SUM(B!B14)</f>
        <v>11646.13</v>
      </c>
      <c r="D17" s="1">
        <f>SUM(B!D17)</f>
        <v>1245.68</v>
      </c>
      <c r="F17" s="1">
        <f>SUM(B!F17)</f>
        <v>0</v>
      </c>
      <c r="H17" s="1">
        <f t="shared" si="0"/>
        <v>12891.81</v>
      </c>
    </row>
    <row r="18" spans="1:8" x14ac:dyDescent="0.25">
      <c r="A18" t="s">
        <v>27</v>
      </c>
      <c r="B18" s="1">
        <f>SUM(B!B19)</f>
        <v>17965.54</v>
      </c>
      <c r="D18" s="1">
        <f>SUM(B!D22)</f>
        <v>527.16</v>
      </c>
      <c r="F18" s="1">
        <f>SUM(B!F22)</f>
        <v>0</v>
      </c>
      <c r="H18" s="1">
        <f t="shared" si="0"/>
        <v>18492.7</v>
      </c>
    </row>
    <row r="19" spans="1:8" x14ac:dyDescent="0.25">
      <c r="A19" t="s">
        <v>26</v>
      </c>
      <c r="B19" s="1">
        <f>SUM(B!B24)</f>
        <v>2589.36</v>
      </c>
      <c r="D19" s="1">
        <f>SUM(B!D27)</f>
        <v>300</v>
      </c>
      <c r="F19" s="1">
        <f>SUM(B!F27)</f>
        <v>399.99</v>
      </c>
      <c r="H19" s="1">
        <f t="shared" si="0"/>
        <v>2489.37</v>
      </c>
    </row>
    <row r="20" spans="1:8" x14ac:dyDescent="0.25">
      <c r="A20" t="s">
        <v>14</v>
      </c>
      <c r="B20" s="1">
        <f>SUM(B!B29)</f>
        <v>54109.06</v>
      </c>
      <c r="D20" s="1">
        <f>SUM(B!D32)</f>
        <v>200</v>
      </c>
      <c r="F20" s="1">
        <f>SUM(B!F32)</f>
        <v>9267.98</v>
      </c>
      <c r="H20" s="1">
        <f t="shared" si="0"/>
        <v>45041.08</v>
      </c>
    </row>
    <row r="21" spans="1:8" x14ac:dyDescent="0.25">
      <c r="A21" t="s">
        <v>57</v>
      </c>
      <c r="B21" s="1">
        <f>SUM(B!B34)</f>
        <v>5992.27</v>
      </c>
      <c r="D21" s="1">
        <f>SUM(B!D37)</f>
        <v>4020.1499999999996</v>
      </c>
      <c r="F21" s="1">
        <f>SUM(B!F37)</f>
        <v>6047.27</v>
      </c>
      <c r="H21" s="1">
        <f t="shared" si="0"/>
        <v>3965.1499999999996</v>
      </c>
    </row>
    <row r="22" spans="1:8" x14ac:dyDescent="0.25">
      <c r="A22" t="s">
        <v>29</v>
      </c>
      <c r="B22" s="1">
        <f>SUM(B!B39)</f>
        <v>1712.38</v>
      </c>
      <c r="D22" s="1">
        <f>SUM(B!D42)</f>
        <v>0</v>
      </c>
      <c r="F22" s="1">
        <f>SUM(B!F42)</f>
        <v>0</v>
      </c>
      <c r="H22" s="1">
        <f t="shared" si="0"/>
        <v>1712.38</v>
      </c>
    </row>
    <row r="23" spans="1:8" x14ac:dyDescent="0.25">
      <c r="A23" t="s">
        <v>56</v>
      </c>
      <c r="B23" s="1">
        <f>SUM(B!B44)</f>
        <v>4722.28</v>
      </c>
      <c r="D23" s="1">
        <f>SUM(B!D47)</f>
        <v>0</v>
      </c>
      <c r="F23" s="1">
        <f>SUM(B!F47)</f>
        <v>0</v>
      </c>
      <c r="H23" s="1">
        <f t="shared" si="0"/>
        <v>4722.28</v>
      </c>
    </row>
    <row r="24" spans="1:8" x14ac:dyDescent="0.25">
      <c r="A24" t="s">
        <v>44</v>
      </c>
      <c r="B24" s="1">
        <f>SUM(B!B49)</f>
        <v>21442.71</v>
      </c>
      <c r="D24" s="1">
        <f>SUM(B!D52)</f>
        <v>10.46</v>
      </c>
      <c r="F24" s="1">
        <f>SUM(B!F52)</f>
        <v>1040</v>
      </c>
      <c r="H24" s="1">
        <f t="shared" si="0"/>
        <v>20413.169999999998</v>
      </c>
    </row>
    <row r="25" spans="1:8" x14ac:dyDescent="0.25">
      <c r="A25" t="s">
        <v>37</v>
      </c>
      <c r="B25" s="1">
        <f>SUM('C'!B44)</f>
        <v>8765.44</v>
      </c>
      <c r="D25" s="1">
        <f>SUM('C'!D47)</f>
        <v>100</v>
      </c>
      <c r="F25" s="1">
        <f>SUM('C'!F47)</f>
        <v>0</v>
      </c>
      <c r="H25" s="1">
        <f t="shared" si="0"/>
        <v>8865.44</v>
      </c>
    </row>
    <row r="26" spans="1:8" x14ac:dyDescent="0.25">
      <c r="A26" t="s">
        <v>75</v>
      </c>
      <c r="B26" s="1">
        <f>SUM('C'!B54)</f>
        <v>0</v>
      </c>
      <c r="D26" s="1">
        <f>SUM('C'!D57)</f>
        <v>0</v>
      </c>
      <c r="F26" s="1">
        <f>SUM('C'!F57)</f>
        <v>0</v>
      </c>
      <c r="H26" s="1">
        <f>SUM(B26+D26-F26)</f>
        <v>0</v>
      </c>
    </row>
    <row r="27" spans="1:8" x14ac:dyDescent="0.25">
      <c r="B27" s="1"/>
      <c r="D27" s="1"/>
      <c r="F27" s="1"/>
      <c r="H27" s="1"/>
    </row>
    <row r="28" spans="1:8" x14ac:dyDescent="0.25">
      <c r="A28" s="2" t="s">
        <v>47</v>
      </c>
      <c r="B28" s="1"/>
      <c r="D28" s="1"/>
      <c r="F28" s="1"/>
      <c r="H28" s="1"/>
    </row>
    <row r="29" spans="1:8" x14ac:dyDescent="0.25">
      <c r="A29" t="s">
        <v>34</v>
      </c>
      <c r="B29" s="1">
        <f>SUM('C'!B4)</f>
        <v>2907132.91</v>
      </c>
      <c r="D29" s="1">
        <f>SUM('C'!D7)</f>
        <v>1355.26</v>
      </c>
      <c r="F29" s="1">
        <f>SUM('C'!F7)</f>
        <v>725000</v>
      </c>
      <c r="H29" s="1">
        <f t="shared" ref="H29:H34" si="1">SUM(B29+D29-F29)</f>
        <v>2183488.17</v>
      </c>
    </row>
    <row r="30" spans="1:8" x14ac:dyDescent="0.25">
      <c r="A30" t="s">
        <v>62</v>
      </c>
      <c r="B30" s="1">
        <f>SUM('C'!B39)</f>
        <v>41609.879999999997</v>
      </c>
      <c r="D30" s="1">
        <f>SUM('C'!D42)</f>
        <v>5838.3</v>
      </c>
      <c r="F30" s="1">
        <f>SUM('C'!F42)</f>
        <v>5676</v>
      </c>
      <c r="H30" s="1">
        <f t="shared" si="1"/>
        <v>41772.18</v>
      </c>
    </row>
    <row r="31" spans="1:8" x14ac:dyDescent="0.25">
      <c r="A31" t="s">
        <v>53</v>
      </c>
      <c r="B31" s="1">
        <f>SUM('C'!B9)</f>
        <v>911298.82</v>
      </c>
      <c r="D31" s="1">
        <f>SUM('C'!D12)</f>
        <v>423.01</v>
      </c>
      <c r="F31" s="1">
        <f>SUM('C'!F12)</f>
        <v>205000</v>
      </c>
      <c r="H31" s="1">
        <f t="shared" si="1"/>
        <v>706721.83</v>
      </c>
    </row>
    <row r="32" spans="1:8" x14ac:dyDescent="0.25">
      <c r="A32" t="s">
        <v>54</v>
      </c>
      <c r="B32" s="1">
        <f>SUM('C'!B14)</f>
        <v>1594.14</v>
      </c>
      <c r="D32" s="1">
        <f>SUM('C'!D17)</f>
        <v>1.26</v>
      </c>
      <c r="F32" s="1">
        <f>SUM('C'!F17)</f>
        <v>0</v>
      </c>
      <c r="H32" s="1">
        <f t="shared" si="1"/>
        <v>1595.4</v>
      </c>
    </row>
    <row r="33" spans="1:8" x14ac:dyDescent="0.25">
      <c r="A33" t="s">
        <v>39</v>
      </c>
      <c r="B33" s="1">
        <f>SUM('C'!B49)</f>
        <v>0</v>
      </c>
      <c r="D33" s="1">
        <f>SUM('C'!D52)</f>
        <v>0</v>
      </c>
      <c r="F33" s="1">
        <f>SUM('C'!F52)</f>
        <v>0</v>
      </c>
      <c r="H33" s="1">
        <f t="shared" si="1"/>
        <v>0</v>
      </c>
    </row>
    <row r="34" spans="1:8" x14ac:dyDescent="0.25">
      <c r="A34" t="s">
        <v>78</v>
      </c>
      <c r="B34" s="1">
        <f>SUM('C'!B19)</f>
        <v>277339.57</v>
      </c>
      <c r="D34" s="1">
        <f>SUM('C'!D22)</f>
        <v>134.82</v>
      </c>
      <c r="F34" s="1">
        <f>SUM('C'!F22)</f>
        <v>0</v>
      </c>
      <c r="H34" s="1">
        <f t="shared" si="1"/>
        <v>277474.39</v>
      </c>
    </row>
    <row r="35" spans="1:8" x14ac:dyDescent="0.25">
      <c r="B35" s="1"/>
      <c r="D35" s="1"/>
      <c r="F35" s="1"/>
      <c r="H35" s="1"/>
    </row>
    <row r="36" spans="1:8" x14ac:dyDescent="0.25">
      <c r="A36" s="2" t="s">
        <v>59</v>
      </c>
      <c r="B36" s="1"/>
      <c r="D36" s="1"/>
      <c r="F36" s="1"/>
      <c r="H36" s="1"/>
    </row>
    <row r="37" spans="1:8" x14ac:dyDescent="0.25">
      <c r="A37" t="s">
        <v>34</v>
      </c>
      <c r="B37" s="1">
        <f>SUM('C'!B24)</f>
        <v>1130560.8500000001</v>
      </c>
      <c r="D37" s="1">
        <f>SUM('C'!D27)</f>
        <v>1025.78</v>
      </c>
      <c r="F37" s="1">
        <f>SUM('C'!F27)</f>
        <v>0</v>
      </c>
      <c r="H37" s="1">
        <f>SUM(B37+D37-F37)</f>
        <v>1131586.6300000001</v>
      </c>
    </row>
    <row r="38" spans="1:8" x14ac:dyDescent="0.25">
      <c r="A38" t="s">
        <v>53</v>
      </c>
      <c r="B38" s="1">
        <f>SUM('C'!B29)</f>
        <v>825834</v>
      </c>
      <c r="D38" s="1">
        <f>SUM('C'!D32)</f>
        <v>750.28</v>
      </c>
      <c r="F38" s="1">
        <f>SUM('C'!F32)</f>
        <v>0</v>
      </c>
      <c r="H38" s="1">
        <f>SUM(B38+D38-F38)</f>
        <v>826584.28</v>
      </c>
    </row>
    <row r="39" spans="1:8" x14ac:dyDescent="0.25">
      <c r="A39" t="s">
        <v>45</v>
      </c>
      <c r="B39" s="1">
        <f>SUM('C'!B34)</f>
        <v>36342.07</v>
      </c>
      <c r="D39" s="1">
        <f>SUM('C'!D37)</f>
        <v>33.06</v>
      </c>
      <c r="F39" s="1">
        <f>SUM('C'!F37)</f>
        <v>0</v>
      </c>
      <c r="H39" s="1">
        <f>SUM(B39+D39-F39)</f>
        <v>36375.129999999997</v>
      </c>
    </row>
    <row r="40" spans="1:8" x14ac:dyDescent="0.25">
      <c r="B40" s="1"/>
      <c r="D40" s="1"/>
      <c r="F40" s="1"/>
      <c r="H40" s="1" t="s">
        <v>0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abSelected="1" topLeftCell="A28" workbookViewId="0">
      <selection activeCell="D51" sqref="D51"/>
    </sheetView>
  </sheetViews>
  <sheetFormatPr defaultRowHeight="13.2" x14ac:dyDescent="0.25"/>
  <cols>
    <col min="1" max="1" width="27.44140625" customWidth="1"/>
    <col min="2" max="2" width="14.44140625" customWidth="1"/>
    <col min="3" max="3" width="18.6640625" customWidth="1"/>
    <col min="4" max="4" width="19.44140625" customWidth="1"/>
    <col min="5" max="5" width="17" customWidth="1"/>
  </cols>
  <sheetData>
    <row r="1" spans="1:6" ht="13.8" x14ac:dyDescent="0.25">
      <c r="A1" s="9" t="s">
        <v>67</v>
      </c>
      <c r="B1" s="10"/>
      <c r="C1" s="10"/>
      <c r="D1" s="10"/>
      <c r="E1" s="10"/>
      <c r="F1" s="14"/>
    </row>
    <row r="2" spans="1:6" ht="13.8" x14ac:dyDescent="0.25">
      <c r="A2" s="15"/>
      <c r="B2" s="15" t="s">
        <v>77</v>
      </c>
      <c r="C2" s="34">
        <v>44742</v>
      </c>
      <c r="D2" s="16"/>
      <c r="E2" s="16"/>
      <c r="F2" s="17"/>
    </row>
    <row r="3" spans="1:6" x14ac:dyDescent="0.25">
      <c r="A3" s="3"/>
      <c r="B3" s="4" t="s">
        <v>19</v>
      </c>
      <c r="C3" s="3"/>
      <c r="D3" s="3"/>
      <c r="E3" s="4" t="s">
        <v>19</v>
      </c>
      <c r="F3" s="14"/>
    </row>
    <row r="4" spans="1:6" x14ac:dyDescent="0.25">
      <c r="A4" s="4" t="s">
        <v>12</v>
      </c>
      <c r="B4" s="33" t="s">
        <v>108</v>
      </c>
      <c r="C4" s="4" t="s">
        <v>52</v>
      </c>
      <c r="D4" s="4" t="s">
        <v>31</v>
      </c>
      <c r="E4" s="23" t="s">
        <v>110</v>
      </c>
      <c r="F4" s="14"/>
    </row>
    <row r="5" spans="1:6" x14ac:dyDescent="0.25">
      <c r="A5" s="8"/>
      <c r="B5" s="6"/>
      <c r="C5" s="6"/>
      <c r="D5" s="6"/>
      <c r="E5" s="6"/>
      <c r="F5" s="14"/>
    </row>
    <row r="6" spans="1:6" x14ac:dyDescent="0.25">
      <c r="A6" s="3" t="s">
        <v>30</v>
      </c>
      <c r="B6" s="3"/>
      <c r="C6" s="3"/>
      <c r="D6" s="3"/>
      <c r="E6" s="3"/>
      <c r="F6" s="14"/>
    </row>
    <row r="7" spans="1:6" x14ac:dyDescent="0.25">
      <c r="A7" s="6" t="s">
        <v>34</v>
      </c>
      <c r="B7" s="5">
        <f>SUM(A!B4)</f>
        <v>-219354.83</v>
      </c>
      <c r="C7" s="11">
        <f>SUM(A!D7)</f>
        <v>855611.05</v>
      </c>
      <c r="D7" s="11">
        <f>SUM(A!F7)</f>
        <v>891308.32000000007</v>
      </c>
      <c r="E7" s="11">
        <f>B7+C7-D7</f>
        <v>-255052.09999999998</v>
      </c>
      <c r="F7" s="14"/>
    </row>
    <row r="8" spans="1:6" x14ac:dyDescent="0.25">
      <c r="A8" s="6" t="s">
        <v>9</v>
      </c>
      <c r="B8" s="5">
        <f>SUM(A!B9)</f>
        <v>2031.41</v>
      </c>
      <c r="C8" s="11">
        <f>SUM(A!D12)</f>
        <v>3</v>
      </c>
      <c r="D8" s="11">
        <f>SUM(A!F12)</f>
        <v>0</v>
      </c>
      <c r="E8" s="22">
        <f>B8+C8+-D8</f>
        <v>2034.41</v>
      </c>
      <c r="F8" s="14"/>
    </row>
    <row r="9" spans="1:6" x14ac:dyDescent="0.25">
      <c r="A9" s="6" t="s">
        <v>8</v>
      </c>
      <c r="B9" s="5">
        <f>SUM(A!B14)</f>
        <v>794.26</v>
      </c>
      <c r="C9" s="11">
        <f>SUM(A!D17)</f>
        <v>8.02</v>
      </c>
      <c r="D9" s="11">
        <f>SUM(A!F17)</f>
        <v>0</v>
      </c>
      <c r="E9" s="22">
        <f>B9+C9+-D9</f>
        <v>802.28</v>
      </c>
      <c r="F9" s="14"/>
    </row>
    <row r="10" spans="1:6" x14ac:dyDescent="0.25">
      <c r="A10" s="6" t="s">
        <v>10</v>
      </c>
      <c r="B10" s="5">
        <v>10</v>
      </c>
      <c r="C10" s="11">
        <f>SUM('Qtr Total Page'!D8)</f>
        <v>120842.69</v>
      </c>
      <c r="D10" s="11">
        <f>SUM('Qtr Total Page'!F8)</f>
        <v>120842.69</v>
      </c>
      <c r="E10" s="22">
        <f>B10+C10+-D10</f>
        <v>10</v>
      </c>
      <c r="F10" s="14"/>
    </row>
    <row r="11" spans="1:6" x14ac:dyDescent="0.25">
      <c r="A11" s="6" t="s">
        <v>7</v>
      </c>
      <c r="B11" s="5">
        <f>SUM(A!B29)</f>
        <v>0</v>
      </c>
      <c r="C11" s="11">
        <f>SUM(A!D32)</f>
        <v>0</v>
      </c>
      <c r="D11" s="11">
        <f>SUM(A!F32)</f>
        <v>0</v>
      </c>
      <c r="E11" s="22">
        <f>B11+C11+-D11</f>
        <v>0</v>
      </c>
      <c r="F11" s="14"/>
    </row>
    <row r="12" spans="1:6" x14ac:dyDescent="0.25">
      <c r="A12" s="6" t="s">
        <v>45</v>
      </c>
      <c r="B12" s="5">
        <f>SUM(A!B19+A!B24)</f>
        <v>-4267.7</v>
      </c>
      <c r="C12" s="11">
        <f>SUM(A!D27+A!D22)</f>
        <v>0</v>
      </c>
      <c r="D12" s="11">
        <f>SUM(A!F27+A!F22)</f>
        <v>0</v>
      </c>
      <c r="E12" s="11">
        <f>B12+C12-D12</f>
        <v>-4267.7</v>
      </c>
      <c r="F12" s="14"/>
    </row>
    <row r="13" spans="1:6" x14ac:dyDescent="0.25">
      <c r="A13" s="6" t="s">
        <v>53</v>
      </c>
      <c r="B13" s="5">
        <f>SUM(A!B34)</f>
        <v>-143346.99</v>
      </c>
      <c r="C13" s="11">
        <f>SUM(A!D37)</f>
        <v>300536</v>
      </c>
      <c r="D13" s="11">
        <f>SUM(A!F37)</f>
        <v>234126.14</v>
      </c>
      <c r="E13" s="11">
        <f>B13+C13-D13</f>
        <v>-76937.13</v>
      </c>
      <c r="F13" s="14"/>
    </row>
    <row r="14" spans="1:6" x14ac:dyDescent="0.25">
      <c r="A14" s="6" t="s">
        <v>43</v>
      </c>
      <c r="B14" s="5">
        <f>SUM(A!B39)</f>
        <v>178400.97</v>
      </c>
      <c r="C14" s="11">
        <f>SUM(A!D42)</f>
        <v>0</v>
      </c>
      <c r="D14" s="11">
        <f>SUM(A!F42)</f>
        <v>0</v>
      </c>
      <c r="E14" s="22">
        <f>B14+C14+-D14</f>
        <v>178400.97</v>
      </c>
      <c r="F14" s="14"/>
    </row>
    <row r="15" spans="1:6" x14ac:dyDescent="0.25">
      <c r="A15" s="6" t="s">
        <v>41</v>
      </c>
      <c r="B15" s="5">
        <f>SUM(A!B44)</f>
        <v>43132.74</v>
      </c>
      <c r="C15" s="11">
        <f>SUM(A!D47)</f>
        <v>40320.76</v>
      </c>
      <c r="D15" s="11">
        <f>SUM(A!F47)</f>
        <v>45104.09</v>
      </c>
      <c r="E15" s="11">
        <f>B15+C15+-D15</f>
        <v>38349.410000000003</v>
      </c>
      <c r="F15" s="14"/>
    </row>
    <row r="16" spans="1:6" x14ac:dyDescent="0.25">
      <c r="A16" s="6" t="s">
        <v>49</v>
      </c>
      <c r="B16" s="5">
        <f>SUM(A!B49)</f>
        <v>14495.33</v>
      </c>
      <c r="C16" s="11">
        <f>SUM(A!D52)</f>
        <v>0</v>
      </c>
      <c r="D16" s="11">
        <f>SUM(A!F52)</f>
        <v>0</v>
      </c>
      <c r="E16" s="22">
        <f>B16+C16-D16</f>
        <v>14495.33</v>
      </c>
      <c r="F16" s="14"/>
    </row>
    <row r="17" spans="1:6" x14ac:dyDescent="0.25">
      <c r="A17" s="6" t="s">
        <v>16</v>
      </c>
      <c r="B17" s="5">
        <f>SUM(B!B4)</f>
        <v>2136.7600000000002</v>
      </c>
      <c r="C17" s="11">
        <f>SUM(B!D7)</f>
        <v>75</v>
      </c>
      <c r="D17" s="11">
        <f>SUM(B!F7)</f>
        <v>0</v>
      </c>
      <c r="E17" s="22">
        <f t="shared" ref="E17:E27" si="0">B17+C17+-D17</f>
        <v>2211.7600000000002</v>
      </c>
      <c r="F17" s="14"/>
    </row>
    <row r="18" spans="1:6" x14ac:dyDescent="0.25">
      <c r="A18" s="6" t="s">
        <v>22</v>
      </c>
      <c r="B18" s="5">
        <f>SUM(B!B9)</f>
        <v>57815.92</v>
      </c>
      <c r="C18" s="11">
        <f>SUM(B!D12)</f>
        <v>1590</v>
      </c>
      <c r="D18" s="11">
        <f>SUM(B!F12)</f>
        <v>0</v>
      </c>
      <c r="E18" s="22">
        <f t="shared" si="0"/>
        <v>59405.919999999998</v>
      </c>
      <c r="F18" s="14"/>
    </row>
    <row r="19" spans="1:6" x14ac:dyDescent="0.25">
      <c r="A19" s="6" t="s">
        <v>25</v>
      </c>
      <c r="B19" s="5">
        <f>SUM(B!B14)</f>
        <v>11646.13</v>
      </c>
      <c r="C19" s="11">
        <f>SUM(B!D17)</f>
        <v>1245.68</v>
      </c>
      <c r="D19" s="11">
        <f>SUM(B!F17)</f>
        <v>0</v>
      </c>
      <c r="E19" s="22">
        <f t="shared" si="0"/>
        <v>12891.81</v>
      </c>
      <c r="F19" s="14"/>
    </row>
    <row r="20" spans="1:6" x14ac:dyDescent="0.25">
      <c r="A20" s="6" t="s">
        <v>27</v>
      </c>
      <c r="B20" s="5">
        <f>SUM(B!B19)</f>
        <v>17965.54</v>
      </c>
      <c r="C20" s="11">
        <f>SUM(B!D22)</f>
        <v>527.16</v>
      </c>
      <c r="D20" s="11">
        <f>SUM(B!F22)</f>
        <v>0</v>
      </c>
      <c r="E20" s="22">
        <f t="shared" si="0"/>
        <v>18492.7</v>
      </c>
      <c r="F20" s="14"/>
    </row>
    <row r="21" spans="1:6" x14ac:dyDescent="0.25">
      <c r="A21" s="6" t="s">
        <v>26</v>
      </c>
      <c r="B21" s="5">
        <f>SUM(B!B24)</f>
        <v>2589.36</v>
      </c>
      <c r="C21" s="11">
        <f>SUM(B!D27)</f>
        <v>300</v>
      </c>
      <c r="D21" s="11">
        <f>SUM(B!F27)</f>
        <v>399.99</v>
      </c>
      <c r="E21" s="22">
        <f t="shared" si="0"/>
        <v>2489.37</v>
      </c>
      <c r="F21" s="14"/>
    </row>
    <row r="22" spans="1:6" x14ac:dyDescent="0.25">
      <c r="A22" s="6" t="s">
        <v>14</v>
      </c>
      <c r="B22" s="5">
        <f>SUM(B!B29)</f>
        <v>54109.06</v>
      </c>
      <c r="C22" s="11">
        <f>SUM(B!D32)</f>
        <v>200</v>
      </c>
      <c r="D22" s="11">
        <f>SUM(B!F32)</f>
        <v>9267.98</v>
      </c>
      <c r="E22" s="22">
        <f t="shared" si="0"/>
        <v>45041.08</v>
      </c>
      <c r="F22" s="14"/>
    </row>
    <row r="23" spans="1:6" x14ac:dyDescent="0.25">
      <c r="A23" s="6" t="s">
        <v>57</v>
      </c>
      <c r="B23" s="5">
        <f>SUM(B!B34)</f>
        <v>5992.27</v>
      </c>
      <c r="C23" s="11">
        <f>SUM(B!D37)</f>
        <v>4020.1499999999996</v>
      </c>
      <c r="D23" s="11">
        <f>SUM(B!F37)</f>
        <v>6047.27</v>
      </c>
      <c r="E23" s="22">
        <f t="shared" si="0"/>
        <v>3965.1499999999996</v>
      </c>
      <c r="F23" s="14"/>
    </row>
    <row r="24" spans="1:6" x14ac:dyDescent="0.25">
      <c r="A24" s="6" t="s">
        <v>28</v>
      </c>
      <c r="B24" s="5">
        <f>SUM(B!B39)</f>
        <v>1712.38</v>
      </c>
      <c r="C24" s="11">
        <f>SUM(B!D42)</f>
        <v>0</v>
      </c>
      <c r="D24" s="11">
        <f>SUM(B!F42)</f>
        <v>0</v>
      </c>
      <c r="E24" s="22">
        <f t="shared" si="0"/>
        <v>1712.38</v>
      </c>
      <c r="F24" s="14"/>
    </row>
    <row r="25" spans="1:6" x14ac:dyDescent="0.25">
      <c r="A25" s="6" t="s">
        <v>55</v>
      </c>
      <c r="B25" s="5">
        <f>SUM(B!B44)</f>
        <v>4722.28</v>
      </c>
      <c r="C25" s="11">
        <f>SUM(B!D47)</f>
        <v>0</v>
      </c>
      <c r="D25" s="11">
        <f>SUM(B!F47)</f>
        <v>0</v>
      </c>
      <c r="E25" s="22">
        <f t="shared" si="0"/>
        <v>4722.28</v>
      </c>
      <c r="F25" s="14"/>
    </row>
    <row r="26" spans="1:6" x14ac:dyDescent="0.25">
      <c r="A26" s="6" t="s">
        <v>42</v>
      </c>
      <c r="B26" s="5">
        <f>SUM(B!B49)</f>
        <v>21442.71</v>
      </c>
      <c r="C26" s="11">
        <f>SUM(B!D52)</f>
        <v>10.46</v>
      </c>
      <c r="D26" s="11">
        <f>SUM(B!F52)</f>
        <v>1040</v>
      </c>
      <c r="E26" s="22">
        <f t="shared" si="0"/>
        <v>20413.169999999998</v>
      </c>
      <c r="F26" s="14"/>
    </row>
    <row r="27" spans="1:6" x14ac:dyDescent="0.25">
      <c r="A27" s="6" t="s">
        <v>36</v>
      </c>
      <c r="B27" s="5">
        <f>SUM('C'!B44)</f>
        <v>8765.44</v>
      </c>
      <c r="C27" s="11">
        <f>SUM('C'!D47)</f>
        <v>100</v>
      </c>
      <c r="D27" s="11">
        <f>SUM('C'!F47)</f>
        <v>0</v>
      </c>
      <c r="E27" s="22">
        <f t="shared" si="0"/>
        <v>8865.44</v>
      </c>
      <c r="F27" s="14"/>
    </row>
    <row r="28" spans="1:6" x14ac:dyDescent="0.25">
      <c r="A28" s="31" t="s">
        <v>75</v>
      </c>
      <c r="B28" s="5">
        <f>SUM('C'!B54)</f>
        <v>0</v>
      </c>
      <c r="C28" s="11">
        <f>SUM('C'!D57)</f>
        <v>0</v>
      </c>
      <c r="D28" s="11">
        <f>SUM('C'!F57)</f>
        <v>0</v>
      </c>
      <c r="E28" s="22">
        <f>B28+C28+-D28</f>
        <v>0</v>
      </c>
      <c r="F28" s="14"/>
    </row>
    <row r="29" spans="1:6" x14ac:dyDescent="0.25">
      <c r="A29" s="3" t="s">
        <v>46</v>
      </c>
      <c r="B29" s="7"/>
      <c r="C29" s="7"/>
      <c r="D29" s="7"/>
      <c r="E29" s="22" t="s">
        <v>1</v>
      </c>
      <c r="F29" s="14"/>
    </row>
    <row r="30" spans="1:6" x14ac:dyDescent="0.25">
      <c r="A30" s="6" t="s">
        <v>34</v>
      </c>
      <c r="B30" s="5">
        <f>SUM('C'!B4)</f>
        <v>2907132.91</v>
      </c>
      <c r="C30" s="11">
        <f>SUM('C'!D7)</f>
        <v>1355.26</v>
      </c>
      <c r="D30" s="11">
        <f>SUM('C'!F7)</f>
        <v>725000</v>
      </c>
      <c r="E30" s="22">
        <f>B30+C30+-D30</f>
        <v>2183488.17</v>
      </c>
      <c r="F30" s="14"/>
    </row>
    <row r="31" spans="1:6" x14ac:dyDescent="0.25">
      <c r="A31" s="12" t="s">
        <v>62</v>
      </c>
      <c r="B31" s="5">
        <f>SUM('C'!B39)</f>
        <v>41609.879999999997</v>
      </c>
      <c r="C31" s="11">
        <f>SUM('C'!D42)</f>
        <v>5838.3</v>
      </c>
      <c r="D31" s="11">
        <f>SUM('C'!F42)</f>
        <v>5676</v>
      </c>
      <c r="E31" s="22">
        <f>B31+C31+-D31</f>
        <v>41772.18</v>
      </c>
      <c r="F31" s="14"/>
    </row>
    <row r="32" spans="1:6" x14ac:dyDescent="0.25">
      <c r="A32" s="6" t="s">
        <v>53</v>
      </c>
      <c r="B32" s="5">
        <f>SUM('C'!B9)</f>
        <v>911298.82</v>
      </c>
      <c r="C32" s="11">
        <f>SUM('C'!D12)</f>
        <v>423.01</v>
      </c>
      <c r="D32" s="11">
        <f>SUM('C'!F12)</f>
        <v>205000</v>
      </c>
      <c r="E32" s="22">
        <f>B32+C32+-D32</f>
        <v>706721.83</v>
      </c>
      <c r="F32" s="14"/>
    </row>
    <row r="33" spans="1:6" x14ac:dyDescent="0.25">
      <c r="A33" s="6" t="s">
        <v>54</v>
      </c>
      <c r="B33" s="5">
        <f>SUM('C'!B14)</f>
        <v>1594.14</v>
      </c>
      <c r="C33" s="11">
        <f>SUM('C'!D17)</f>
        <v>1.26</v>
      </c>
      <c r="D33" s="11">
        <f>SUM('C'!F17)</f>
        <v>0</v>
      </c>
      <c r="E33" s="22">
        <f>B33+C33+-D33</f>
        <v>1595.4</v>
      </c>
      <c r="F33" s="14"/>
    </row>
    <row r="34" spans="1:6" x14ac:dyDescent="0.25">
      <c r="A34" s="36" t="s">
        <v>78</v>
      </c>
      <c r="B34" s="5">
        <f>SUM('C'!B19)</f>
        <v>277339.57</v>
      </c>
      <c r="C34" s="11">
        <f>SUM('C'!D22)</f>
        <v>134.82</v>
      </c>
      <c r="D34" s="11">
        <f>SUM(F21)</f>
        <v>0</v>
      </c>
      <c r="E34" s="22">
        <f>B34+C34+-D34</f>
        <v>277474.39</v>
      </c>
      <c r="F34" s="14"/>
    </row>
    <row r="35" spans="1:6" x14ac:dyDescent="0.25">
      <c r="A35" s="6"/>
      <c r="B35" s="7" t="s">
        <v>0</v>
      </c>
      <c r="C35" s="7" t="s">
        <v>0</v>
      </c>
      <c r="D35" s="7" t="s">
        <v>0</v>
      </c>
      <c r="E35" s="22" t="s">
        <v>0</v>
      </c>
      <c r="F35" s="14"/>
    </row>
    <row r="36" spans="1:6" x14ac:dyDescent="0.25">
      <c r="A36" s="3" t="s">
        <v>58</v>
      </c>
      <c r="B36" s="7"/>
      <c r="C36" s="7"/>
      <c r="D36" s="7"/>
      <c r="E36" s="22"/>
      <c r="F36" s="14"/>
    </row>
    <row r="37" spans="1:6" x14ac:dyDescent="0.25">
      <c r="A37" s="6" t="s">
        <v>34</v>
      </c>
      <c r="B37" s="5">
        <f>SUM('C'!B24)</f>
        <v>1130560.8500000001</v>
      </c>
      <c r="C37" s="11">
        <f>SUM('C'!D27)</f>
        <v>1025.78</v>
      </c>
      <c r="D37" s="11">
        <f>SUM('C'!F27)</f>
        <v>0</v>
      </c>
      <c r="E37" s="22">
        <f>B37+C37+-D37</f>
        <v>1131586.6300000001</v>
      </c>
      <c r="F37" s="14"/>
    </row>
    <row r="38" spans="1:6" x14ac:dyDescent="0.25">
      <c r="A38" s="6" t="s">
        <v>53</v>
      </c>
      <c r="B38" s="5">
        <f>SUM('C'!B29)</f>
        <v>825834</v>
      </c>
      <c r="C38" s="11">
        <f>SUM('C'!D32)</f>
        <v>750.28</v>
      </c>
      <c r="D38" s="11">
        <f>SUM('C'!F32)</f>
        <v>0</v>
      </c>
      <c r="E38" s="22">
        <f>B38+C38+-D38</f>
        <v>826584.28</v>
      </c>
      <c r="F38" s="14"/>
    </row>
    <row r="39" spans="1:6" x14ac:dyDescent="0.25">
      <c r="A39" s="6" t="s">
        <v>45</v>
      </c>
      <c r="B39" s="5">
        <f>SUM('C'!B34)</f>
        <v>36342.07</v>
      </c>
      <c r="C39" s="11">
        <f>SUM('C'!D37)</f>
        <v>33.06</v>
      </c>
      <c r="D39" s="11">
        <f>SUM('C'!F37)</f>
        <v>0</v>
      </c>
      <c r="E39" s="22">
        <f>B39+C39+-D39</f>
        <v>36375.129999999997</v>
      </c>
      <c r="F39" s="14"/>
    </row>
    <row r="40" spans="1:6" x14ac:dyDescent="0.25">
      <c r="A40" s="6" t="s">
        <v>40</v>
      </c>
      <c r="B40" s="5">
        <f>SUM('C'!B49)</f>
        <v>0</v>
      </c>
      <c r="C40" s="11">
        <f>SUM('C'!D52)</f>
        <v>0</v>
      </c>
      <c r="D40" s="11">
        <f>SUM('C'!F52)</f>
        <v>0</v>
      </c>
      <c r="E40" s="22">
        <f>B40+C40+-D40</f>
        <v>0</v>
      </c>
      <c r="F40" s="14"/>
    </row>
    <row r="41" spans="1:6" x14ac:dyDescent="0.25">
      <c r="A41" s="36"/>
      <c r="B41" s="5"/>
      <c r="C41" s="11"/>
      <c r="D41" s="11" t="s">
        <v>0</v>
      </c>
      <c r="E41" s="22"/>
      <c r="F41" s="14"/>
    </row>
    <row r="42" spans="1:6" x14ac:dyDescent="0.25">
      <c r="A42" s="3" t="s">
        <v>35</v>
      </c>
      <c r="B42" s="5">
        <f>SUM(B7:B41)</f>
        <v>6192505.2800000012</v>
      </c>
      <c r="C42" s="11">
        <f>SUM(C7:C41)</f>
        <v>1334951.74</v>
      </c>
      <c r="D42" s="11">
        <f>SUM(D7:D41)</f>
        <v>2243812.48</v>
      </c>
      <c r="E42" s="22">
        <f>SUM(E7:E41)</f>
        <v>5283644.54</v>
      </c>
      <c r="F42" s="14"/>
    </row>
    <row r="43" spans="1:6" x14ac:dyDescent="0.25">
      <c r="A43" s="6" t="s">
        <v>3</v>
      </c>
      <c r="B43" s="7"/>
      <c r="C43" s="7"/>
      <c r="D43" s="7"/>
      <c r="E43" s="7"/>
      <c r="F43" s="14"/>
    </row>
    <row r="44" spans="1:6" x14ac:dyDescent="0.25">
      <c r="A44" s="37" t="s">
        <v>76</v>
      </c>
      <c r="B44" s="38"/>
      <c r="C44" s="38"/>
      <c r="D44" s="38"/>
      <c r="E44" s="38"/>
      <c r="F44" s="14"/>
    </row>
    <row r="45" spans="1:6" x14ac:dyDescent="0.25">
      <c r="A45" s="37" t="s">
        <v>109</v>
      </c>
      <c r="B45" s="38"/>
      <c r="C45" s="38"/>
      <c r="D45" s="6"/>
      <c r="E45" s="6"/>
      <c r="F45" s="14"/>
    </row>
    <row r="46" spans="1:6" x14ac:dyDescent="0.25">
      <c r="A46" s="6"/>
      <c r="B46" s="8"/>
      <c r="C46" s="8"/>
      <c r="D46" s="6"/>
      <c r="E46" s="6"/>
      <c r="F46" s="14"/>
    </row>
    <row r="47" spans="1:6" x14ac:dyDescent="0.25">
      <c r="A47" s="6" t="s">
        <v>11</v>
      </c>
      <c r="B47" s="6" t="s">
        <v>4</v>
      </c>
      <c r="C47" s="6"/>
      <c r="D47" s="6" t="s">
        <v>64</v>
      </c>
      <c r="E47" s="6"/>
      <c r="F47" s="14"/>
    </row>
    <row r="48" spans="1:6" x14ac:dyDescent="0.25">
      <c r="A48" s="6" t="s">
        <v>32</v>
      </c>
      <c r="B48" s="28" t="s">
        <v>71</v>
      </c>
      <c r="C48" s="6"/>
      <c r="D48" s="27" t="s">
        <v>70</v>
      </c>
      <c r="E48" s="8"/>
      <c r="F48" s="14"/>
    </row>
    <row r="49" spans="1:6" x14ac:dyDescent="0.25">
      <c r="A49" s="6"/>
      <c r="B49" s="6"/>
      <c r="C49" s="6"/>
      <c r="D49" s="6"/>
      <c r="E49" s="8"/>
      <c r="F49" s="14"/>
    </row>
    <row r="50" spans="1:6" x14ac:dyDescent="0.25">
      <c r="A50" s="6" t="s">
        <v>11</v>
      </c>
      <c r="B50" s="6" t="s">
        <v>4</v>
      </c>
      <c r="C50" s="6"/>
      <c r="D50" s="6" t="s">
        <v>63</v>
      </c>
      <c r="E50" s="8"/>
      <c r="F50" s="14"/>
    </row>
    <row r="51" spans="1:6" x14ac:dyDescent="0.25">
      <c r="A51" s="28" t="s">
        <v>72</v>
      </c>
      <c r="B51" s="39" t="s">
        <v>73</v>
      </c>
      <c r="C51" s="40"/>
      <c r="D51" s="21" t="s">
        <v>68</v>
      </c>
      <c r="E51" s="29" t="s">
        <v>79</v>
      </c>
      <c r="F51" s="14"/>
    </row>
    <row r="52" spans="1:6" x14ac:dyDescent="0.25">
      <c r="A52" s="6" t="s">
        <v>11</v>
      </c>
      <c r="B52" s="6" t="s">
        <v>4</v>
      </c>
      <c r="C52" s="6"/>
      <c r="D52" s="6" t="s">
        <v>66</v>
      </c>
      <c r="E52" s="8"/>
      <c r="F52" s="14"/>
    </row>
    <row r="53" spans="1:6" x14ac:dyDescent="0.25">
      <c r="A53" s="28" t="s">
        <v>74</v>
      </c>
      <c r="B53" s="26" t="s">
        <v>69</v>
      </c>
      <c r="C53" s="6"/>
      <c r="D53" s="6" t="s">
        <v>65</v>
      </c>
      <c r="E53" s="8" t="s">
        <v>0</v>
      </c>
      <c r="F53" s="14"/>
    </row>
    <row r="54" spans="1:6" x14ac:dyDescent="0.25">
      <c r="A54" s="6"/>
      <c r="B54" s="6"/>
      <c r="C54" s="6"/>
      <c r="D54" s="6"/>
      <c r="E54" s="8"/>
      <c r="F54" s="14"/>
    </row>
  </sheetData>
  <mergeCells count="3">
    <mergeCell ref="A44:E44"/>
    <mergeCell ref="A45:C45"/>
    <mergeCell ref="B51:C51"/>
  </mergeCells>
  <pageMargins left="0.25" right="0.2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Qtr Total Page</vt:lpstr>
      <vt:lpstr>Quarterly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Beverly McClellan</cp:lastModifiedBy>
  <cp:lastPrinted>2022-07-05T15:22:33Z</cp:lastPrinted>
  <dcterms:created xsi:type="dcterms:W3CDTF">2011-04-04T15:11:42Z</dcterms:created>
  <dcterms:modified xsi:type="dcterms:W3CDTF">2022-07-28T22:06:01Z</dcterms:modified>
</cp:coreProperties>
</file>